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ver\Desktop\отчеты адс 2024\"/>
    </mc:Choice>
  </mc:AlternateContent>
  <bookViews>
    <workbookView xWindow="0" yWindow="0" windowWidth="28800" windowHeight="12330" firstSheet="12" activeTab="12"/>
  </bookViews>
  <sheets>
    <sheet name="январь 20" sheetId="1" r:id="rId1"/>
    <sheet name="февраль 20" sheetId="2" r:id="rId2"/>
    <sheet name="март 20" sheetId="3" r:id="rId3"/>
    <sheet name="апрель 20" sheetId="23" r:id="rId4"/>
    <sheet name="май 20 " sheetId="22" r:id="rId5"/>
    <sheet name="июнь 20" sheetId="21" r:id="rId6"/>
    <sheet name="июль 2020" sheetId="25" r:id="rId7"/>
    <sheet name="август 2020" sheetId="24" r:id="rId8"/>
    <sheet name="сентябрь 20" sheetId="9" r:id="rId9"/>
    <sheet name="октябрь 2020" sheetId="16" r:id="rId10"/>
    <sheet name="ноябрь 2020" sheetId="17" r:id="rId11"/>
    <sheet name="декабрь 2020" sheetId="18" r:id="rId12"/>
    <sheet name="годовой 24 ГИС" sheetId="13" r:id="rId13"/>
  </sheets>
  <externalReferences>
    <externalReference r:id="rId14"/>
  </externalReferences>
  <definedNames>
    <definedName name="Справочник_работ_и_услуг">OFFSET([1]СпрРабУсл!$A$1:$A$65535,,,COUNTA([1]СпрРабУсл!$A$1:$A$65535))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7" i="13" l="1"/>
  <c r="G87" i="13"/>
  <c r="G109" i="13"/>
  <c r="G102" i="13"/>
  <c r="D100" i="13"/>
  <c r="G100" i="13" s="1"/>
  <c r="D89" i="13"/>
  <c r="H89" i="13" s="1"/>
  <c r="G84" i="13"/>
  <c r="G80" i="13"/>
  <c r="G40" i="13" l="1"/>
  <c r="G41" i="13"/>
  <c r="G42" i="13"/>
  <c r="G49" i="13"/>
  <c r="G48" i="13" s="1"/>
  <c r="G103" i="13" l="1"/>
  <c r="G110" i="13" l="1"/>
  <c r="G111" i="13"/>
  <c r="D98" i="13"/>
  <c r="H107" i="13" l="1"/>
  <c r="G72" i="13"/>
  <c r="G73" i="13"/>
  <c r="G74" i="13"/>
  <c r="G75" i="13"/>
  <c r="G76" i="13"/>
  <c r="G77" i="13"/>
  <c r="G78" i="13"/>
  <c r="G79" i="13"/>
  <c r="G71" i="13"/>
  <c r="G46" i="13"/>
  <c r="G47" i="13"/>
  <c r="G44" i="13"/>
  <c r="G57" i="13"/>
  <c r="G61" i="13"/>
  <c r="G62" i="13"/>
  <c r="G56" i="13"/>
  <c r="G106" i="13" l="1"/>
  <c r="H105" i="13" s="1"/>
  <c r="H99" i="13"/>
  <c r="G86" i="13"/>
  <c r="G85" i="13"/>
  <c r="H83" i="13"/>
  <c r="H81" i="13"/>
  <c r="G68" i="13"/>
  <c r="G65" i="13"/>
  <c r="G64" i="13"/>
  <c r="G54" i="13"/>
  <c r="G53" i="13"/>
  <c r="G52" i="13"/>
  <c r="G51" i="13"/>
  <c r="G39" i="13"/>
  <c r="G38" i="13"/>
  <c r="G37" i="13"/>
  <c r="G25" i="13"/>
  <c r="G24" i="13"/>
  <c r="G23" i="13"/>
  <c r="G22" i="13"/>
  <c r="B15" i="13"/>
  <c r="B14" i="13"/>
  <c r="F109" i="18"/>
  <c r="F108" i="18"/>
  <c r="F107" i="18"/>
  <c r="F106" i="18"/>
  <c r="G105" i="18"/>
  <c r="F104" i="18"/>
  <c r="E104" i="18"/>
  <c r="D104" i="18"/>
  <c r="C104" i="18"/>
  <c r="G103" i="18"/>
  <c r="F100" i="18"/>
  <c r="E100" i="18"/>
  <c r="D100" i="18"/>
  <c r="C100" i="18"/>
  <c r="G99" i="18"/>
  <c r="F98" i="18"/>
  <c r="D98" i="18"/>
  <c r="G97" i="18"/>
  <c r="G87" i="18"/>
  <c r="D87" i="18"/>
  <c r="G86" i="18"/>
  <c r="E86" i="18"/>
  <c r="F83" i="18"/>
  <c r="D83" i="18"/>
  <c r="G82" i="18"/>
  <c r="F79" i="18"/>
  <c r="F78" i="18"/>
  <c r="F77" i="18"/>
  <c r="F76" i="18"/>
  <c r="F75" i="18"/>
  <c r="F74" i="18"/>
  <c r="F73" i="18"/>
  <c r="F72" i="18"/>
  <c r="F71" i="18"/>
  <c r="F70" i="18"/>
  <c r="F69" i="18"/>
  <c r="G68" i="18"/>
  <c r="F65" i="18"/>
  <c r="D65" i="18"/>
  <c r="F64" i="18"/>
  <c r="D64" i="18"/>
  <c r="F63" i="18"/>
  <c r="D63" i="18"/>
  <c r="F62" i="18"/>
  <c r="D62" i="18"/>
  <c r="G61" i="18"/>
  <c r="F58" i="18"/>
  <c r="F55" i="18"/>
  <c r="D55" i="18"/>
  <c r="F54" i="18"/>
  <c r="F49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G35" i="18"/>
  <c r="G30" i="18"/>
  <c r="G29" i="18"/>
  <c r="G27" i="18"/>
  <c r="G19" i="18"/>
  <c r="G13" i="18"/>
  <c r="G12" i="18"/>
  <c r="G11" i="18"/>
  <c r="A3" i="18"/>
  <c r="F109" i="17"/>
  <c r="F108" i="17"/>
  <c r="F106" i="17"/>
  <c r="G105" i="17"/>
  <c r="F104" i="17"/>
  <c r="E104" i="17"/>
  <c r="D104" i="17"/>
  <c r="C104" i="17"/>
  <c r="G103" i="17"/>
  <c r="F100" i="17"/>
  <c r="D100" i="17"/>
  <c r="G99" i="17"/>
  <c r="F98" i="17"/>
  <c r="D98" i="17"/>
  <c r="G97" i="17"/>
  <c r="F96" i="17"/>
  <c r="G87" i="17"/>
  <c r="D87" i="17"/>
  <c r="G86" i="17"/>
  <c r="E86" i="17"/>
  <c r="F83" i="17"/>
  <c r="D83" i="17"/>
  <c r="G82" i="17"/>
  <c r="F79" i="17"/>
  <c r="F78" i="17"/>
  <c r="F77" i="17"/>
  <c r="F76" i="17"/>
  <c r="F75" i="17"/>
  <c r="F74" i="17"/>
  <c r="F73" i="17"/>
  <c r="F72" i="17"/>
  <c r="F71" i="17"/>
  <c r="F70" i="17"/>
  <c r="F69" i="17"/>
  <c r="G68" i="17"/>
  <c r="F65" i="17"/>
  <c r="D65" i="17"/>
  <c r="F64" i="17"/>
  <c r="D64" i="17"/>
  <c r="F63" i="17"/>
  <c r="D63" i="17"/>
  <c r="F62" i="17"/>
  <c r="D62" i="17"/>
  <c r="G61" i="17"/>
  <c r="F58" i="17"/>
  <c r="F55" i="17"/>
  <c r="G36" i="17"/>
  <c r="G30" i="17"/>
  <c r="G29" i="17"/>
  <c r="G27" i="17"/>
  <c r="G19" i="17"/>
  <c r="G13" i="17"/>
  <c r="G12" i="17"/>
  <c r="G11" i="17"/>
  <c r="A3" i="17"/>
  <c r="F104" i="16"/>
  <c r="F103" i="16"/>
  <c r="F102" i="16"/>
  <c r="F101" i="16"/>
  <c r="G100" i="16"/>
  <c r="F99" i="16"/>
  <c r="E99" i="16"/>
  <c r="D99" i="16"/>
  <c r="C99" i="16"/>
  <c r="G98" i="16"/>
  <c r="F95" i="16"/>
  <c r="D95" i="16"/>
  <c r="G94" i="16"/>
  <c r="F93" i="16"/>
  <c r="D93" i="16"/>
  <c r="G92" i="16"/>
  <c r="F91" i="16"/>
  <c r="G82" i="16"/>
  <c r="D82" i="16"/>
  <c r="G81" i="16"/>
  <c r="E81" i="16"/>
  <c r="F78" i="16"/>
  <c r="D78" i="16"/>
  <c r="G77" i="16"/>
  <c r="F74" i="16"/>
  <c r="F73" i="16"/>
  <c r="F72" i="16"/>
  <c r="F71" i="16"/>
  <c r="F70" i="16"/>
  <c r="F69" i="16"/>
  <c r="F68" i="16"/>
  <c r="F67" i="16"/>
  <c r="F66" i="16"/>
  <c r="F65" i="16"/>
  <c r="F64" i="16"/>
  <c r="G63" i="16"/>
  <c r="F60" i="16"/>
  <c r="D60" i="16"/>
  <c r="F59" i="16"/>
  <c r="D59" i="16"/>
  <c r="F58" i="16"/>
  <c r="D58" i="16"/>
  <c r="F57" i="16"/>
  <c r="D57" i="16"/>
  <c r="G56" i="16"/>
  <c r="F53" i="16"/>
  <c r="F50" i="16"/>
  <c r="F35" i="16"/>
  <c r="F34" i="16"/>
  <c r="F32" i="16"/>
  <c r="G31" i="16"/>
  <c r="G26" i="16"/>
  <c r="G25" i="16"/>
  <c r="G23" i="16"/>
  <c r="G17" i="16"/>
  <c r="G16" i="16"/>
  <c r="G13" i="16"/>
  <c r="G12" i="16"/>
  <c r="G11" i="16"/>
  <c r="A3" i="16"/>
  <c r="F103" i="9"/>
  <c r="F102" i="9"/>
  <c r="F101" i="9"/>
  <c r="F100" i="9"/>
  <c r="G99" i="9"/>
  <c r="F98" i="9"/>
  <c r="D98" i="9"/>
  <c r="G97" i="9"/>
  <c r="F94" i="9"/>
  <c r="D94" i="9"/>
  <c r="G93" i="9"/>
  <c r="F92" i="9"/>
  <c r="D92" i="9"/>
  <c r="G91" i="9"/>
  <c r="G81" i="9"/>
  <c r="D81" i="9"/>
  <c r="G80" i="9"/>
  <c r="E80" i="9"/>
  <c r="F77" i="9"/>
  <c r="D77" i="9"/>
  <c r="G76" i="9"/>
  <c r="F73" i="9"/>
  <c r="F72" i="9"/>
  <c r="F71" i="9"/>
  <c r="F70" i="9"/>
  <c r="F69" i="9"/>
  <c r="F68" i="9"/>
  <c r="F67" i="9"/>
  <c r="F66" i="9"/>
  <c r="F65" i="9"/>
  <c r="F64" i="9"/>
  <c r="F63" i="9"/>
  <c r="G62" i="9"/>
  <c r="F59" i="9"/>
  <c r="D59" i="9"/>
  <c r="F58" i="9"/>
  <c r="D58" i="9"/>
  <c r="F57" i="9"/>
  <c r="D57" i="9"/>
  <c r="F56" i="9"/>
  <c r="D56" i="9"/>
  <c r="G55" i="9"/>
  <c r="F49" i="9"/>
  <c r="F35" i="9"/>
  <c r="F34" i="9"/>
  <c r="F32" i="9"/>
  <c r="G31" i="9"/>
  <c r="G26" i="9"/>
  <c r="G25" i="9"/>
  <c r="G23" i="9"/>
  <c r="G17" i="9"/>
  <c r="G13" i="9"/>
  <c r="G12" i="9"/>
  <c r="G11" i="9"/>
  <c r="A3" i="9"/>
  <c r="F103" i="24"/>
  <c r="F102" i="24"/>
  <c r="F101" i="24"/>
  <c r="F100" i="24"/>
  <c r="G99" i="24"/>
  <c r="F98" i="24"/>
  <c r="D98" i="24"/>
  <c r="G97" i="24"/>
  <c r="F94" i="24"/>
  <c r="D94" i="24"/>
  <c r="G93" i="24"/>
  <c r="F92" i="24"/>
  <c r="D92" i="24"/>
  <c r="G91" i="24"/>
  <c r="G81" i="24"/>
  <c r="D81" i="24"/>
  <c r="G80" i="24"/>
  <c r="E80" i="24"/>
  <c r="F77" i="24"/>
  <c r="D77" i="24"/>
  <c r="G76" i="24"/>
  <c r="F73" i="24"/>
  <c r="F72" i="24"/>
  <c r="F71" i="24"/>
  <c r="F70" i="24"/>
  <c r="F69" i="24"/>
  <c r="F68" i="24"/>
  <c r="F67" i="24"/>
  <c r="F66" i="24"/>
  <c r="F65" i="24"/>
  <c r="F64" i="24"/>
  <c r="F63" i="24"/>
  <c r="G62" i="24"/>
  <c r="F59" i="24"/>
  <c r="D59" i="24"/>
  <c r="F58" i="24"/>
  <c r="D58" i="24"/>
  <c r="F57" i="24"/>
  <c r="D57" i="24"/>
  <c r="F56" i="24"/>
  <c r="D56" i="24"/>
  <c r="G55" i="24"/>
  <c r="F52" i="24"/>
  <c r="F49" i="24"/>
  <c r="F35" i="24"/>
  <c r="F34" i="24"/>
  <c r="F32" i="24"/>
  <c r="G31" i="24"/>
  <c r="G26" i="24"/>
  <c r="G25" i="24"/>
  <c r="G23" i="24"/>
  <c r="G17" i="24"/>
  <c r="G13" i="24"/>
  <c r="G12" i="24"/>
  <c r="G11" i="24"/>
  <c r="A3" i="24"/>
  <c r="G99" i="25"/>
  <c r="F98" i="25"/>
  <c r="G97" i="25"/>
  <c r="F94" i="25"/>
  <c r="G93" i="25"/>
  <c r="F92" i="25"/>
  <c r="D92" i="25"/>
  <c r="G91" i="25"/>
  <c r="G81" i="25"/>
  <c r="D81" i="25"/>
  <c r="G80" i="25"/>
  <c r="F77" i="25"/>
  <c r="G76" i="25"/>
  <c r="F73" i="25"/>
  <c r="F72" i="25"/>
  <c r="F71" i="25"/>
  <c r="F70" i="25"/>
  <c r="F69" i="25"/>
  <c r="F68" i="25"/>
  <c r="F67" i="25"/>
  <c r="F66" i="25"/>
  <c r="F65" i="25"/>
  <c r="F64" i="25"/>
  <c r="F63" i="25"/>
  <c r="G62" i="25"/>
  <c r="F59" i="25"/>
  <c r="D59" i="25"/>
  <c r="F58" i="25"/>
  <c r="D58" i="25"/>
  <c r="F57" i="25"/>
  <c r="F56" i="25"/>
  <c r="G55" i="25"/>
  <c r="F49" i="25"/>
  <c r="F35" i="25"/>
  <c r="F34" i="25"/>
  <c r="F32" i="25"/>
  <c r="G31" i="25"/>
  <c r="G26" i="25"/>
  <c r="G25" i="25"/>
  <c r="G23" i="25"/>
  <c r="G17" i="25"/>
  <c r="G13" i="25"/>
  <c r="F92" i="21"/>
  <c r="D92" i="21"/>
  <c r="G91" i="21"/>
  <c r="G81" i="21"/>
  <c r="D81" i="21"/>
  <c r="F77" i="21"/>
  <c r="G76" i="21"/>
  <c r="F73" i="21"/>
  <c r="F72" i="21"/>
  <c r="F71" i="21"/>
  <c r="F70" i="21"/>
  <c r="F69" i="21"/>
  <c r="F68" i="21"/>
  <c r="F67" i="21"/>
  <c r="F66" i="21"/>
  <c r="F65" i="21"/>
  <c r="F64" i="21"/>
  <c r="F63" i="21"/>
  <c r="G62" i="21"/>
  <c r="F58" i="21"/>
  <c r="D58" i="21"/>
  <c r="F57" i="21"/>
  <c r="F56" i="21"/>
  <c r="G55" i="21"/>
  <c r="F49" i="21"/>
  <c r="F35" i="21"/>
  <c r="F34" i="21"/>
  <c r="F32" i="21"/>
  <c r="G31" i="21"/>
  <c r="G26" i="21"/>
  <c r="G25" i="21"/>
  <c r="G23" i="21"/>
  <c r="G17" i="21"/>
  <c r="G13" i="21"/>
  <c r="F92" i="22"/>
  <c r="D92" i="22"/>
  <c r="G91" i="22"/>
  <c r="G81" i="22"/>
  <c r="D81" i="22"/>
  <c r="F77" i="22"/>
  <c r="G76" i="22"/>
  <c r="F73" i="22"/>
  <c r="F72" i="22"/>
  <c r="F71" i="22"/>
  <c r="F70" i="22"/>
  <c r="F69" i="22"/>
  <c r="F68" i="22"/>
  <c r="F67" i="22"/>
  <c r="F66" i="22"/>
  <c r="F65" i="22"/>
  <c r="F64" i="22"/>
  <c r="F63" i="22"/>
  <c r="G62" i="22"/>
  <c r="F58" i="22"/>
  <c r="D58" i="22"/>
  <c r="F57" i="22"/>
  <c r="F56" i="22"/>
  <c r="G55" i="22"/>
  <c r="F49" i="22"/>
  <c r="F35" i="22"/>
  <c r="F34" i="22"/>
  <c r="F32" i="22"/>
  <c r="G31" i="22"/>
  <c r="G26" i="22"/>
  <c r="G25" i="22"/>
  <c r="G23" i="22"/>
  <c r="G17" i="22"/>
  <c r="G14" i="22"/>
  <c r="G13" i="22"/>
  <c r="F92" i="23"/>
  <c r="D92" i="23"/>
  <c r="G91" i="23"/>
  <c r="G81" i="23"/>
  <c r="D81" i="23"/>
  <c r="F77" i="23"/>
  <c r="G76" i="23"/>
  <c r="F73" i="23"/>
  <c r="F72" i="23"/>
  <c r="F71" i="23"/>
  <c r="F70" i="23"/>
  <c r="F69" i="23"/>
  <c r="F68" i="23"/>
  <c r="F67" i="23"/>
  <c r="F66" i="23"/>
  <c r="F65" i="23"/>
  <c r="F64" i="23"/>
  <c r="F63" i="23"/>
  <c r="G62" i="23"/>
  <c r="F58" i="23"/>
  <c r="D58" i="23"/>
  <c r="F57" i="23"/>
  <c r="F56" i="23"/>
  <c r="G55" i="23"/>
  <c r="F49" i="23"/>
  <c r="F35" i="23"/>
  <c r="F34" i="23"/>
  <c r="F32" i="23"/>
  <c r="G31" i="23"/>
  <c r="G26" i="23"/>
  <c r="G25" i="23"/>
  <c r="G23" i="23"/>
  <c r="G17" i="23"/>
  <c r="G14" i="23"/>
  <c r="G13" i="23"/>
  <c r="D91" i="3"/>
  <c r="F74" i="3"/>
  <c r="F73" i="3"/>
  <c r="F72" i="3"/>
  <c r="F71" i="3"/>
  <c r="F70" i="3"/>
  <c r="F69" i="3"/>
  <c r="F68" i="3"/>
  <c r="F67" i="3"/>
  <c r="F66" i="3"/>
  <c r="F65" i="3"/>
  <c r="G64" i="3"/>
  <c r="F64" i="3"/>
  <c r="G26" i="3"/>
  <c r="G25" i="3"/>
  <c r="G23" i="3"/>
  <c r="G17" i="3"/>
  <c r="G14" i="3"/>
  <c r="G13" i="3"/>
  <c r="D91" i="2"/>
  <c r="F74" i="2"/>
  <c r="F73" i="2"/>
  <c r="F72" i="2"/>
  <c r="F71" i="2"/>
  <c r="F70" i="2"/>
  <c r="F69" i="2"/>
  <c r="F68" i="2"/>
  <c r="F67" i="2"/>
  <c r="F66" i="2"/>
  <c r="F65" i="2"/>
  <c r="G64" i="2"/>
  <c r="F64" i="2"/>
  <c r="G26" i="2"/>
  <c r="G25" i="2"/>
  <c r="G23" i="2"/>
  <c r="G17" i="2"/>
  <c r="G14" i="2"/>
  <c r="G13" i="2"/>
  <c r="D91" i="1"/>
  <c r="F74" i="1"/>
  <c r="F73" i="1"/>
  <c r="F72" i="1"/>
  <c r="F71" i="1"/>
  <c r="F70" i="1"/>
  <c r="F69" i="1"/>
  <c r="F68" i="1"/>
  <c r="F67" i="1"/>
  <c r="F66" i="1"/>
  <c r="F65" i="1"/>
  <c r="G64" i="1"/>
  <c r="F64" i="1"/>
  <c r="G26" i="1"/>
  <c r="G25" i="1"/>
  <c r="G23" i="1"/>
  <c r="G17" i="1"/>
  <c r="G14" i="1"/>
  <c r="G13" i="1"/>
  <c r="H35" i="13" l="1"/>
  <c r="H101" i="13"/>
  <c r="G66" i="13"/>
  <c r="G67" i="13" l="1"/>
  <c r="H34" i="13"/>
</calcChain>
</file>

<file path=xl/sharedStrings.xml><?xml version="1.0" encoding="utf-8"?>
<sst xmlns="http://schemas.openxmlformats.org/spreadsheetml/2006/main" count="2417" uniqueCount="197">
  <si>
    <t>№</t>
  </si>
  <si>
    <t>Наименование параметра</t>
  </si>
  <si>
    <t>Ед. изм</t>
  </si>
  <si>
    <t>Значение</t>
  </si>
  <si>
    <t>Дата заполнения/внесения изменений</t>
  </si>
  <si>
    <t>-</t>
  </si>
  <si>
    <t>Дата начала отчетного периода</t>
  </si>
  <si>
    <t>Дата конца отчетного периода</t>
  </si>
  <si>
    <r>
      <rPr>
        <sz val="11"/>
        <color rgb="FF333333"/>
        <rFont val="Times New Roman"/>
        <family val="1"/>
        <charset val="204"/>
      </rPr>
      <t> </t>
    </r>
    <r>
      <rPr>
        <b/>
        <sz val="11"/>
        <color rgb="FF333333"/>
        <rFont val="Times New Roman"/>
        <family val="1"/>
        <charset val="204"/>
      </rPr>
      <t>Общая информация о выполняемых работах (оказываемых услугах) по содержанию и текущему ремонту общего имущества в многоквартирном доме</t>
    </r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</si>
  <si>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</si>
  <si>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</si>
  <si>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</si>
  <si>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</si>
  <si>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</si>
  <si>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</si>
  <si>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</si>
  <si>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</si>
  <si>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числе:</t>
  </si>
  <si>
    <t>- денежных средств от собственников/нанимателей помещений</t>
  </si>
  <si>
    <t>- целевых взносов от собственников/нанимателей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</si>
  <si>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</si>
  <si>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</si>
  <si>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</si>
  <si>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</si>
  <si>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</si>
  <si>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</si>
  <si>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</si>
  <si>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r>
      <rPr>
        <sz val="11"/>
        <color rgb="FF333333"/>
        <rFont val="Times New Roman"/>
        <family val="1"/>
        <charset val="204"/>
      </rPr>
      <t> </t>
    </r>
    <r>
      <rPr>
        <b/>
        <sz val="11"/>
        <color rgb="FF333333"/>
        <rFont val="Times New Roman"/>
        <family val="1"/>
        <charset val="204"/>
      </rPr>
      <t>Выполненные работы (оказанные услуги) по содержанию общего имущества и текущему ремонту в отчетном периоде</t>
    </r>
    <r>
      <rPr>
        <sz val="11"/>
        <color rgb="FF333333"/>
        <rFont val="Times New Roman"/>
        <family val="1"/>
        <charset val="204"/>
      </rPr>
      <t> </t>
    </r>
  </si>
  <si>
    <t>Наименование работ (услуг)</t>
  </si>
  <si>
    <t>Годовая фактическая стоимость работ (услуг)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</si>
  <si>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</si>
  <si>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Работы (услуги)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</si>
  <si>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</si>
  <si>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Работы по обеспечению вывоза бытовых отходов</t>
  </si>
  <si>
    <t>Работы по содержанию и ремонту конструктивных элементов (несущих конструкций и ненесущих конструкций) многоквартирных домов</t>
  </si>
  <si>
    <t>Работы по содержанию и ремонту мусоропроводов в многоквартирном доме</t>
  </si>
  <si>
    <t>Работы по содержанию и ремонту лифта (лифтов) в многоквартирном доме</t>
  </si>
  <si>
    <t>Работы по содержанию и ремонту систем дымоудаления и вентиляции</t>
  </si>
  <si>
    <t>Работы по содержанию и ремонту систем внутридомового газового оборудования</t>
  </si>
  <si>
    <t>Обеспечение устранения аварий на внутридомовых инженерных системах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</si>
  <si>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</si>
  <si>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</si>
  <si>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Коммунальные ресурсы на общедомовые нужды</t>
  </si>
  <si>
    <t>21.1</t>
  </si>
  <si>
    <t>21.2</t>
  </si>
  <si>
    <t>21.3</t>
  </si>
  <si>
    <t>21.4</t>
  </si>
  <si>
    <t>21.5</t>
  </si>
  <si>
    <t>21.6</t>
  </si>
  <si>
    <t>21.7</t>
  </si>
  <si>
    <t>21.8</t>
  </si>
  <si>
    <t>21.9</t>
  </si>
  <si>
    <t>21.10</t>
  </si>
  <si>
    <t>21.11</t>
  </si>
  <si>
    <t>21.12</t>
  </si>
  <si>
    <t>21.13</t>
  </si>
  <si>
    <t>текущий ремонт кровли</t>
  </si>
  <si>
    <t xml:space="preserve">текущий ремонт цоколя </t>
  </si>
  <si>
    <t>текущий ремонт отмостки</t>
  </si>
  <si>
    <t>текущий ремонт входных групп</t>
  </si>
  <si>
    <t>текущий ремонт оконных проемов (остекление,рамы)</t>
  </si>
  <si>
    <t>текущий ремонт козырьков входных групп</t>
  </si>
  <si>
    <t>текущий ремонт подъездов</t>
  </si>
  <si>
    <t>плановые осмотры конструктивных элементов (несущих конструкций и ненесущих конструкций) МКД</t>
  </si>
  <si>
    <t>ед.изм.</t>
  </si>
  <si>
    <t>кол-во</t>
  </si>
  <si>
    <t>цена за ед-цу, руб.</t>
  </si>
  <si>
    <t>стоимость  за услугу, руб.</t>
  </si>
  <si>
    <t>Отчет об исполнении ООО "АДС Тулы" договора управления</t>
  </si>
  <si>
    <t>шт.</t>
  </si>
  <si>
    <t>м2</t>
  </si>
  <si>
    <t>покраска дверного полотна</t>
  </si>
  <si>
    <t>ремонт(замена) доводчика</t>
  </si>
  <si>
    <t>ремонт(замена) замка</t>
  </si>
  <si>
    <t>расчет стоимости за услугу</t>
  </si>
  <si>
    <t>Годовая фактическая стоимость работ (услуг), руб. без НДС</t>
  </si>
  <si>
    <t>осмотры систем ДВК и ВК</t>
  </si>
  <si>
    <t>ремонтные работы на системах ДВК и ВК</t>
  </si>
  <si>
    <t>прочистка систем ДВК и ВК</t>
  </si>
  <si>
    <t>электроснабжение по нормативу</t>
  </si>
  <si>
    <t>холодное вс по нормативу</t>
  </si>
  <si>
    <t>горячее вс по нормативу</t>
  </si>
  <si>
    <t>электроснабжение сверх норматива</t>
  </si>
  <si>
    <t xml:space="preserve">МКД по адресу: г.Тула, ул. Вересаева, д. 2,   лит. </t>
  </si>
  <si>
    <t>система электроснабжения</t>
  </si>
  <si>
    <t>замена светильников</t>
  </si>
  <si>
    <t>ревизия ВРУ</t>
  </si>
  <si>
    <t>ревизия поэтажных щитков (коробок)</t>
  </si>
  <si>
    <t>текущий ремонт запорной арматуры (замена)</t>
  </si>
  <si>
    <t>система водоотведения</t>
  </si>
  <si>
    <t>текущий ремонт трубопровода (замена)</t>
  </si>
  <si>
    <t>система холодного водоснабжения</t>
  </si>
  <si>
    <t>система горячего водоснабжения</t>
  </si>
  <si>
    <t>система отопления</t>
  </si>
  <si>
    <t>гидравлические испытания системы отопления МКД</t>
  </si>
  <si>
    <t>текущий ремонт (замена) и поверка манометров</t>
  </si>
  <si>
    <t>общее отключение системы РСО для проведения ремонтных работ УК</t>
  </si>
  <si>
    <t>услуга паспортного стола</t>
  </si>
  <si>
    <t>ведение аналит. учета операций и печать квитанций.</t>
  </si>
  <si>
    <t>затраты по управлению УК</t>
  </si>
  <si>
    <t>услуги по учету, расщиплению и перечислению денежных средств</t>
  </si>
  <si>
    <t>количество заявок электснабжение</t>
  </si>
  <si>
    <t>количество заявок ХВС</t>
  </si>
  <si>
    <t>количество заявок ГВС</t>
  </si>
  <si>
    <t>количество заявок отопление</t>
  </si>
  <si>
    <t>количество заявок водоотведение</t>
  </si>
  <si>
    <t>количество заявок лифт</t>
  </si>
  <si>
    <t>количество заявок газоснабжение</t>
  </si>
  <si>
    <t>количество заявок мусоропровод</t>
  </si>
  <si>
    <t>итого за период:</t>
  </si>
  <si>
    <t xml:space="preserve">уборка придомовой территории </t>
  </si>
  <si>
    <t>кронирование и удаление деревьев, кустарников</t>
  </si>
  <si>
    <t xml:space="preserve">удаление наледи с  крыши, козырьков </t>
  </si>
  <si>
    <t>дератизация</t>
  </si>
  <si>
    <t>дезинсекция</t>
  </si>
  <si>
    <t>подписи сторон:</t>
  </si>
  <si>
    <t>"Испонитель"</t>
  </si>
  <si>
    <t>"Заказчик"</t>
  </si>
  <si>
    <t>Председатель МКД</t>
  </si>
  <si>
    <t>Представитель УК</t>
  </si>
  <si>
    <t>затраты по аттестации и обучению персонала УК (электробезопасность, охрана труда, противопожарный минимум и тд.)</t>
  </si>
  <si>
    <t>Примечания</t>
  </si>
  <si>
    <r>
      <t> </t>
    </r>
    <r>
      <rPr>
        <b/>
        <sz val="11"/>
        <color rgb="FF333333"/>
        <rFont val="Times New Roman"/>
        <family val="1"/>
        <charset val="204"/>
      </rPr>
      <t>Общая информация о выполняемых работах (оказываемых услугах) по содержанию и текущему ремонту общего имущества в многоквартирном доме</t>
    </r>
  </si>
  <si>
    <t>Примечание</t>
  </si>
  <si>
    <t>Фактическая стоимость работ (услуг), руб. без НДС</t>
  </si>
  <si>
    <t>л/счет</t>
  </si>
  <si>
    <t>21.14</t>
  </si>
  <si>
    <t xml:space="preserve">Работы по содержанию мест общего пользования </t>
  </si>
  <si>
    <t>Расчет стоимости за услугу</t>
  </si>
  <si>
    <t>Уборка поъездов</t>
  </si>
  <si>
    <t>Перерасчет</t>
  </si>
  <si>
    <t>Устранение засора канализации</t>
  </si>
  <si>
    <t>п.м</t>
  </si>
  <si>
    <t>МКД по адресу: г.Тула, ул. Демонстрации 42</t>
  </si>
  <si>
    <t>подъезд</t>
  </si>
  <si>
    <t>м3</t>
  </si>
  <si>
    <t>ОДН-Холодная вода</t>
  </si>
  <si>
    <t>ОДН-Электроснабжение</t>
  </si>
  <si>
    <t>МКД по адресу: г.Тула, Железнодорожная 28</t>
  </si>
  <si>
    <t>Перезапуск системы отопления (заявка)</t>
  </si>
  <si>
    <t>кв/ч</t>
  </si>
  <si>
    <t>Итого:</t>
  </si>
  <si>
    <t>м</t>
  </si>
  <si>
    <t>ревизия/осмотр ВРУ/ввод элек.</t>
  </si>
  <si>
    <t>Работы по обеспечению вывоза жидких бытовых отходов</t>
  </si>
  <si>
    <t>Работы по содержанию и ремонту КП в МКД</t>
  </si>
  <si>
    <t xml:space="preserve">Технологическое присоединение газового оборудования </t>
  </si>
  <si>
    <t>периодичность</t>
  </si>
  <si>
    <t>ОДН-Водоотведение</t>
  </si>
  <si>
    <t>пени</t>
  </si>
  <si>
    <t>содержание дома и текущий ремонт</t>
  </si>
  <si>
    <t>прочистка канализации</t>
  </si>
  <si>
    <t>мп</t>
  </si>
  <si>
    <t>установка заглушек</t>
  </si>
  <si>
    <t>замена выключателей</t>
  </si>
  <si>
    <t>монтаж кабеля в гофре</t>
  </si>
  <si>
    <t>испытание вводного рубильника</t>
  </si>
  <si>
    <t>водоотведение по нормативу</t>
  </si>
  <si>
    <t>текущий ремонт цоколя и входных групп</t>
  </si>
  <si>
    <t>услуга</t>
  </si>
  <si>
    <t>работы по заделки проемов в стене</t>
  </si>
  <si>
    <t>услуги по учету, расщеплению и перечислению денежных средств</t>
  </si>
  <si>
    <r>
      <t> </t>
    </r>
    <r>
      <rPr>
        <b/>
        <sz val="11"/>
        <color rgb="FF333333"/>
        <rFont val="Times New Roman"/>
        <family val="1"/>
        <charset val="204"/>
      </rPr>
      <t>Выполненные работы (оказанные услуги) по содержанию общего имущества и текущему ремонту в отчетном периоде</t>
    </r>
    <r>
      <rPr>
        <sz val="11"/>
        <color rgb="FF333333"/>
        <rFont val="Times New Roman"/>
        <family val="1"/>
        <charset val="204"/>
      </rPr>
      <t> </t>
    </r>
  </si>
  <si>
    <t>работа</t>
  </si>
  <si>
    <t>монтаж и подключение аншлага</t>
  </si>
  <si>
    <t>количество заявок электроснабжение</t>
  </si>
  <si>
    <t>удаление деревьев</t>
  </si>
  <si>
    <t>Уборка подъездов</t>
  </si>
  <si>
    <t>механизированная уборка снега</t>
  </si>
  <si>
    <t>замена замков</t>
  </si>
  <si>
    <t>"Исполнитель"</t>
  </si>
  <si>
    <t>г. Тула,   Гоголевская, 55 лит. Б-Б1</t>
  </si>
  <si>
    <t>1</t>
  </si>
  <si>
    <t>1.1</t>
  </si>
  <si>
    <t>2.1</t>
  </si>
  <si>
    <t>1.2</t>
  </si>
  <si>
    <t>2</t>
  </si>
  <si>
    <t>3</t>
  </si>
  <si>
    <t>4</t>
  </si>
  <si>
    <t>4.1</t>
  </si>
  <si>
    <t>5</t>
  </si>
  <si>
    <t>6</t>
  </si>
  <si>
    <t>7</t>
  </si>
  <si>
    <t>7.1</t>
  </si>
  <si>
    <t>8</t>
  </si>
  <si>
    <t>9</t>
  </si>
  <si>
    <t>10</t>
  </si>
  <si>
    <t>11</t>
  </si>
  <si>
    <t>11.1</t>
  </si>
  <si>
    <t>12</t>
  </si>
  <si>
    <t>12.1</t>
  </si>
  <si>
    <t>12.2</t>
  </si>
  <si>
    <t>13</t>
  </si>
  <si>
    <t>13.1</t>
  </si>
  <si>
    <t>14</t>
  </si>
  <si>
    <t>14..2</t>
  </si>
  <si>
    <t>14..3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</si>
</sst>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_ ;[Red]\-#,##0.00\ "/>
    <numFmt numFmtId="165" formatCode="#,##0.00\ _₽"/>
    <numFmt numFmtId="166" formatCode="#,##0.00\ &quot;₽&quot;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rgb="FF333333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sz val="11"/>
      <color rgb="FF2E75B6"/>
      <name val="Times New Roman"/>
      <family val="1"/>
      <charset val="204"/>
    </font>
    <font>
      <b/>
      <sz val="9"/>
      <color rgb="FF333333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sz val="11"/>
      <color theme="1" tint="4.9989318521683403E-2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C000"/>
        <bgColor rgb="FFFFFFCC"/>
      </patternFill>
    </fill>
    <fill>
      <patternFill patternType="solid">
        <fgColor rgb="FFFF0000"/>
        <bgColor rgb="FFFFFFCC"/>
      </patternFill>
    </fill>
    <fill>
      <patternFill patternType="solid">
        <fgColor theme="5" tint="0.79998168889431442"/>
        <bgColor rgb="FFFFFFCC"/>
      </patternFill>
    </fill>
    <fill>
      <patternFill patternType="solid">
        <fgColor theme="4" tint="0.79998168889431442"/>
        <bgColor rgb="FFFFFFCC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2" tint="-9.9978637043366805E-2"/>
        <bgColor rgb="FFFFFFCC"/>
      </patternFill>
    </fill>
    <fill>
      <patternFill patternType="solid">
        <fgColor rgb="FFFF7C80"/>
        <bgColor rgb="FFFFFFCC"/>
      </patternFill>
    </fill>
    <fill>
      <patternFill patternType="solid">
        <fgColor theme="7" tint="0.39997558519241921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rgb="FFFFFFCC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4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vertical="top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14" fontId="3" fillId="2" borderId="1" xfId="0" applyNumberFormat="1" applyFont="1" applyFill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left" vertical="top" wrapText="1" shrinkToFit="1"/>
    </xf>
    <xf numFmtId="0" fontId="4" fillId="2" borderId="1" xfId="0" applyFont="1" applyFill="1" applyBorder="1" applyAlignment="1">
      <alignment horizontal="center" vertical="top" wrapText="1" shrinkToFit="1"/>
    </xf>
    <xf numFmtId="0" fontId="3" fillId="2" borderId="1" xfId="0" applyFont="1" applyFill="1" applyBorder="1" applyAlignment="1">
      <alignment horizontal="center" vertical="top" wrapText="1" shrinkToFit="1"/>
    </xf>
    <xf numFmtId="164" fontId="3" fillId="2" borderId="1" xfId="0" applyNumberFormat="1" applyFont="1" applyFill="1" applyBorder="1" applyAlignment="1">
      <alignment horizontal="center" vertical="top" wrapText="1" shrinkToFit="1"/>
    </xf>
    <xf numFmtId="4" fontId="3" fillId="2" borderId="1" xfId="0" applyNumberFormat="1" applyFont="1" applyFill="1" applyBorder="1" applyAlignment="1">
      <alignment horizontal="center" vertical="top" wrapText="1" shrinkToFit="1"/>
    </xf>
    <xf numFmtId="4" fontId="5" fillId="2" borderId="1" xfId="0" applyNumberFormat="1" applyFont="1" applyFill="1" applyBorder="1" applyAlignment="1">
      <alignment horizontal="center" vertical="top" wrapText="1" shrinkToFit="1"/>
    </xf>
    <xf numFmtId="164" fontId="5" fillId="2" borderId="1" xfId="0" applyNumberFormat="1" applyFont="1" applyFill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 vertical="top" wrapText="1" shrinkToFit="1"/>
    </xf>
    <xf numFmtId="49" fontId="3" fillId="2" borderId="1" xfId="0" applyNumberFormat="1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vertical="top" wrapText="1" shrinkToFit="1"/>
    </xf>
    <xf numFmtId="0" fontId="3" fillId="3" borderId="1" xfId="0" applyFont="1" applyFill="1" applyBorder="1" applyAlignment="1">
      <alignment horizontal="center" vertical="top" wrapText="1" shrinkToFit="1"/>
    </xf>
    <xf numFmtId="164" fontId="3" fillId="3" borderId="1" xfId="0" applyNumberFormat="1" applyFont="1" applyFill="1" applyBorder="1" applyAlignment="1">
      <alignment horizontal="center" vertical="top" wrapText="1" shrinkToFit="1"/>
    </xf>
    <xf numFmtId="0" fontId="3" fillId="4" borderId="1" xfId="0" applyFont="1" applyFill="1" applyBorder="1" applyAlignment="1">
      <alignment vertical="top" wrapText="1" shrinkToFit="1"/>
    </xf>
    <xf numFmtId="0" fontId="3" fillId="4" borderId="1" xfId="0" applyFont="1" applyFill="1" applyBorder="1" applyAlignment="1">
      <alignment horizontal="center" vertical="top" wrapText="1" shrinkToFit="1"/>
    </xf>
    <xf numFmtId="164" fontId="3" fillId="4" borderId="1" xfId="0" applyNumberFormat="1" applyFont="1" applyFill="1" applyBorder="1" applyAlignment="1">
      <alignment horizontal="center" vertical="top" wrapText="1" shrinkToFit="1"/>
    </xf>
    <xf numFmtId="0" fontId="0" fillId="0" borderId="1" xfId="0" applyBorder="1"/>
    <xf numFmtId="0" fontId="6" fillId="2" borderId="1" xfId="0" applyFont="1" applyFill="1" applyBorder="1" applyAlignment="1">
      <alignment horizontal="center" vertical="top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vertical="top" wrapText="1" shrinkToFit="1"/>
    </xf>
    <xf numFmtId="0" fontId="3" fillId="5" borderId="1" xfId="0" applyFont="1" applyFill="1" applyBorder="1" applyAlignment="1">
      <alignment vertical="top" wrapText="1" shrinkToFit="1"/>
    </xf>
    <xf numFmtId="0" fontId="3" fillId="6" borderId="1" xfId="0" applyFont="1" applyFill="1" applyBorder="1" applyAlignment="1">
      <alignment vertical="top" wrapText="1" shrinkToFit="1"/>
    </xf>
    <xf numFmtId="0" fontId="3" fillId="7" borderId="1" xfId="0" applyFont="1" applyFill="1" applyBorder="1" applyAlignment="1">
      <alignment vertical="top" wrapText="1" shrinkToFit="1"/>
    </xf>
    <xf numFmtId="0" fontId="4" fillId="6" borderId="1" xfId="0" applyFont="1" applyFill="1" applyBorder="1" applyAlignment="1">
      <alignment vertical="top" wrapText="1" shrinkToFit="1"/>
    </xf>
    <xf numFmtId="0" fontId="4" fillId="5" borderId="1" xfId="0" applyFont="1" applyFill="1" applyBorder="1" applyAlignment="1">
      <alignment vertical="top" wrapText="1" shrinkToFit="1"/>
    </xf>
    <xf numFmtId="0" fontId="4" fillId="7" borderId="1" xfId="0" applyFont="1" applyFill="1" applyBorder="1" applyAlignment="1">
      <alignment vertical="top" wrapText="1" shrinkToFit="1"/>
    </xf>
    <xf numFmtId="0" fontId="3" fillId="8" borderId="1" xfId="0" applyFont="1" applyFill="1" applyBorder="1" applyAlignment="1">
      <alignment vertical="top" wrapText="1" shrinkToFit="1"/>
    </xf>
    <xf numFmtId="0" fontId="4" fillId="9" borderId="1" xfId="0" applyFont="1" applyFill="1" applyBorder="1" applyAlignment="1">
      <alignment vertical="top" wrapText="1" shrinkToFit="1"/>
    </xf>
    <xf numFmtId="0" fontId="3" fillId="9" borderId="1" xfId="0" applyFont="1" applyFill="1" applyBorder="1" applyAlignment="1">
      <alignment vertical="top" wrapText="1" shrinkToFit="1"/>
    </xf>
    <xf numFmtId="0" fontId="3" fillId="5" borderId="1" xfId="0" applyFont="1" applyFill="1" applyBorder="1" applyAlignment="1">
      <alignment horizontal="center" vertical="top" wrapText="1" shrinkToFit="1"/>
    </xf>
    <xf numFmtId="164" fontId="3" fillId="5" borderId="1" xfId="0" applyNumberFormat="1" applyFont="1" applyFill="1" applyBorder="1" applyAlignment="1">
      <alignment horizontal="center" vertical="top" wrapText="1" shrinkToFit="1"/>
    </xf>
    <xf numFmtId="0" fontId="3" fillId="6" borderId="1" xfId="0" applyFont="1" applyFill="1" applyBorder="1" applyAlignment="1">
      <alignment horizontal="center" vertical="top" wrapText="1" shrinkToFit="1"/>
    </xf>
    <xf numFmtId="164" fontId="3" fillId="6" borderId="1" xfId="0" applyNumberFormat="1" applyFont="1" applyFill="1" applyBorder="1" applyAlignment="1">
      <alignment horizontal="center" vertical="top" wrapText="1" shrinkToFit="1"/>
    </xf>
    <xf numFmtId="0" fontId="3" fillId="7" borderId="1" xfId="0" applyFont="1" applyFill="1" applyBorder="1" applyAlignment="1">
      <alignment horizontal="center" vertical="top" wrapText="1" shrinkToFit="1"/>
    </xf>
    <xf numFmtId="164" fontId="3" fillId="7" borderId="1" xfId="0" applyNumberFormat="1" applyFont="1" applyFill="1" applyBorder="1" applyAlignment="1">
      <alignment horizontal="center" vertical="top" wrapText="1" shrinkToFit="1"/>
    </xf>
    <xf numFmtId="0" fontId="4" fillId="10" borderId="1" xfId="0" applyFont="1" applyFill="1" applyBorder="1" applyAlignment="1">
      <alignment vertical="top" wrapText="1" shrinkToFit="1"/>
    </xf>
    <xf numFmtId="0" fontId="3" fillId="10" borderId="1" xfId="0" applyFont="1" applyFill="1" applyBorder="1" applyAlignment="1">
      <alignment vertical="top" wrapText="1" shrinkToFit="1"/>
    </xf>
    <xf numFmtId="0" fontId="3" fillId="10" borderId="1" xfId="0" applyFont="1" applyFill="1" applyBorder="1" applyAlignment="1">
      <alignment horizontal="center" vertical="top" wrapText="1" shrinkToFit="1"/>
    </xf>
    <xf numFmtId="164" fontId="3" fillId="10" borderId="1" xfId="0" applyNumberFormat="1" applyFont="1" applyFill="1" applyBorder="1" applyAlignment="1">
      <alignment horizontal="center" vertical="top" wrapText="1" shrinkToFit="1"/>
    </xf>
    <xf numFmtId="0" fontId="3" fillId="8" borderId="1" xfId="0" applyFont="1" applyFill="1" applyBorder="1" applyAlignment="1">
      <alignment horizontal="center" vertical="top" wrapText="1" shrinkToFit="1"/>
    </xf>
    <xf numFmtId="164" fontId="3" fillId="8" borderId="1" xfId="0" applyNumberFormat="1" applyFont="1" applyFill="1" applyBorder="1" applyAlignment="1">
      <alignment horizontal="center" vertical="top" wrapText="1" shrinkToFit="1"/>
    </xf>
    <xf numFmtId="0" fontId="3" fillId="11" borderId="1" xfId="0" applyFont="1" applyFill="1" applyBorder="1" applyAlignment="1">
      <alignment vertical="top" wrapText="1" shrinkToFit="1"/>
    </xf>
    <xf numFmtId="0" fontId="3" fillId="11" borderId="1" xfId="0" applyFont="1" applyFill="1" applyBorder="1" applyAlignment="1">
      <alignment horizontal="center" vertical="top" wrapText="1" shrinkToFit="1"/>
    </xf>
    <xf numFmtId="2" fontId="3" fillId="11" borderId="1" xfId="0" applyNumberFormat="1" applyFont="1" applyFill="1" applyBorder="1" applyAlignment="1">
      <alignment horizontal="center" vertical="top" wrapText="1" shrinkToFit="1"/>
    </xf>
    <xf numFmtId="164" fontId="3" fillId="11" borderId="1" xfId="0" applyNumberFormat="1" applyFont="1" applyFill="1" applyBorder="1" applyAlignment="1">
      <alignment horizontal="center" vertical="top" wrapText="1" shrinkToFit="1"/>
    </xf>
    <xf numFmtId="0" fontId="0" fillId="12" borderId="1" xfId="0" applyFill="1" applyBorder="1"/>
    <xf numFmtId="0" fontId="0" fillId="12" borderId="1" xfId="0" applyFill="1" applyBorder="1" applyAlignment="1">
      <alignment horizontal="center"/>
    </xf>
    <xf numFmtId="2" fontId="0" fillId="12" borderId="1" xfId="0" applyNumberFormat="1" applyFill="1" applyBorder="1"/>
    <xf numFmtId="0" fontId="4" fillId="2" borderId="1" xfId="0" applyFont="1" applyFill="1" applyBorder="1" applyAlignment="1">
      <alignment horizontal="right" vertical="top" wrapText="1" shrinkToFit="1"/>
    </xf>
    <xf numFmtId="0" fontId="3" fillId="13" borderId="1" xfId="0" applyFont="1" applyFill="1" applyBorder="1" applyAlignment="1">
      <alignment vertical="top" wrapText="1" shrinkToFit="1"/>
    </xf>
    <xf numFmtId="0" fontId="3" fillId="13" borderId="1" xfId="0" applyFont="1" applyFill="1" applyBorder="1" applyAlignment="1">
      <alignment horizontal="center" vertical="top" wrapText="1" shrinkToFit="1"/>
    </xf>
    <xf numFmtId="164" fontId="3" fillId="13" borderId="1" xfId="0" applyNumberFormat="1" applyFont="1" applyFill="1" applyBorder="1" applyAlignment="1">
      <alignment horizontal="center" vertical="top" wrapText="1" shrinkToFit="1"/>
    </xf>
    <xf numFmtId="0" fontId="0" fillId="14" borderId="1" xfId="0" applyFill="1" applyBorder="1"/>
    <xf numFmtId="49" fontId="3" fillId="15" borderId="1" xfId="0" applyNumberFormat="1" applyFont="1" applyFill="1" applyBorder="1" applyAlignment="1">
      <alignment horizontal="center" vertical="center" wrapText="1" shrinkToFit="1"/>
    </xf>
    <xf numFmtId="0" fontId="3" fillId="9" borderId="1" xfId="0" applyFont="1" applyFill="1" applyBorder="1" applyAlignment="1">
      <alignment horizontal="center" vertical="top" wrapText="1" shrinkToFit="1"/>
    </xf>
    <xf numFmtId="164" fontId="3" fillId="9" borderId="1" xfId="0" applyNumberFormat="1" applyFont="1" applyFill="1" applyBorder="1" applyAlignment="1">
      <alignment horizontal="center" vertical="top" wrapText="1" shrinkToFit="1"/>
    </xf>
    <xf numFmtId="0" fontId="9" fillId="0" borderId="1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left" vertical="center" wrapText="1" shrinkToFit="1"/>
    </xf>
    <xf numFmtId="0" fontId="4" fillId="2" borderId="1" xfId="0" applyFont="1" applyFill="1" applyBorder="1" applyAlignment="1">
      <alignment vertical="center" wrapText="1" shrinkToFit="1"/>
    </xf>
    <xf numFmtId="0" fontId="3" fillId="2" borderId="1" xfId="0" applyFont="1" applyFill="1" applyBorder="1" applyAlignment="1">
      <alignment vertical="center" wrapText="1" shrinkToFit="1"/>
    </xf>
    <xf numFmtId="164" fontId="3" fillId="2" borderId="1" xfId="0" applyNumberFormat="1" applyFont="1" applyFill="1" applyBorder="1" applyAlignment="1">
      <alignment horizontal="center" vertical="center" wrapText="1" shrinkToFit="1"/>
    </xf>
    <xf numFmtId="0" fontId="4" fillId="5" borderId="1" xfId="0" applyFont="1" applyFill="1" applyBorder="1" applyAlignment="1">
      <alignment vertical="center" wrapText="1" shrinkToFit="1"/>
    </xf>
    <xf numFmtId="0" fontId="3" fillId="5" borderId="1" xfId="0" applyFont="1" applyFill="1" applyBorder="1" applyAlignment="1">
      <alignment vertical="center" wrapText="1" shrinkToFit="1"/>
    </xf>
    <xf numFmtId="0" fontId="3" fillId="5" borderId="1" xfId="0" applyFont="1" applyFill="1" applyBorder="1" applyAlignment="1">
      <alignment horizontal="center" vertical="center" wrapText="1" shrinkToFit="1"/>
    </xf>
    <xf numFmtId="164" fontId="3" fillId="5" borderId="1" xfId="0" applyNumberFormat="1" applyFont="1" applyFill="1" applyBorder="1" applyAlignment="1">
      <alignment horizontal="center" vertical="center" wrapText="1" shrinkToFit="1"/>
    </xf>
    <xf numFmtId="0" fontId="4" fillId="6" borderId="1" xfId="0" applyFont="1" applyFill="1" applyBorder="1" applyAlignment="1">
      <alignment vertical="center" wrapText="1" shrinkToFit="1"/>
    </xf>
    <xf numFmtId="0" fontId="3" fillId="6" borderId="1" xfId="0" applyFont="1" applyFill="1" applyBorder="1" applyAlignment="1">
      <alignment vertical="center" wrapText="1" shrinkToFit="1"/>
    </xf>
    <xf numFmtId="0" fontId="3" fillId="6" borderId="1" xfId="0" applyFont="1" applyFill="1" applyBorder="1" applyAlignment="1">
      <alignment horizontal="center" vertical="center" wrapText="1" shrinkToFit="1"/>
    </xf>
    <xf numFmtId="164" fontId="3" fillId="6" borderId="1" xfId="0" applyNumberFormat="1" applyFont="1" applyFill="1" applyBorder="1" applyAlignment="1">
      <alignment horizontal="center" vertical="center" wrapText="1" shrinkToFit="1"/>
    </xf>
    <xf numFmtId="0" fontId="4" fillId="7" borderId="1" xfId="0" applyFont="1" applyFill="1" applyBorder="1" applyAlignment="1">
      <alignment vertical="center" wrapText="1" shrinkToFit="1"/>
    </xf>
    <xf numFmtId="0" fontId="3" fillId="7" borderId="1" xfId="0" applyFont="1" applyFill="1" applyBorder="1" applyAlignment="1">
      <alignment vertical="center" wrapText="1" shrinkToFit="1"/>
    </xf>
    <xf numFmtId="0" fontId="3" fillId="7" borderId="1" xfId="0" applyFont="1" applyFill="1" applyBorder="1" applyAlignment="1">
      <alignment horizontal="center" vertical="center" wrapText="1" shrinkToFit="1"/>
    </xf>
    <xf numFmtId="164" fontId="3" fillId="7" borderId="1" xfId="0" applyNumberFormat="1" applyFont="1" applyFill="1" applyBorder="1" applyAlignment="1">
      <alignment horizontal="center" vertical="center" wrapText="1" shrinkToFit="1"/>
    </xf>
    <xf numFmtId="0" fontId="4" fillId="10" borderId="1" xfId="0" applyFont="1" applyFill="1" applyBorder="1" applyAlignment="1">
      <alignment vertical="center" wrapText="1" shrinkToFit="1"/>
    </xf>
    <xf numFmtId="0" fontId="3" fillId="10" borderId="1" xfId="0" applyFont="1" applyFill="1" applyBorder="1" applyAlignment="1">
      <alignment vertical="center" wrapText="1" shrinkToFit="1"/>
    </xf>
    <xf numFmtId="0" fontId="3" fillId="10" borderId="1" xfId="0" applyFont="1" applyFill="1" applyBorder="1" applyAlignment="1">
      <alignment horizontal="center" vertical="center" wrapText="1" shrinkToFit="1"/>
    </xf>
    <xf numFmtId="164" fontId="3" fillId="10" borderId="1" xfId="0" applyNumberFormat="1" applyFont="1" applyFill="1" applyBorder="1" applyAlignment="1">
      <alignment horizontal="center" vertical="center" wrapText="1" shrinkToFit="1"/>
    </xf>
    <xf numFmtId="0" fontId="4" fillId="9" borderId="1" xfId="0" applyFont="1" applyFill="1" applyBorder="1" applyAlignment="1">
      <alignment vertical="center" wrapText="1" shrinkToFit="1"/>
    </xf>
    <xf numFmtId="0" fontId="3" fillId="9" borderId="1" xfId="0" applyFont="1" applyFill="1" applyBorder="1" applyAlignment="1">
      <alignment vertical="center" wrapText="1" shrinkToFit="1"/>
    </xf>
    <xf numFmtId="0" fontId="3" fillId="8" borderId="1" xfId="0" applyFont="1" applyFill="1" applyBorder="1" applyAlignment="1">
      <alignment vertical="center" wrapText="1" shrinkToFit="1"/>
    </xf>
    <xf numFmtId="0" fontId="3" fillId="8" borderId="1" xfId="0" applyFont="1" applyFill="1" applyBorder="1" applyAlignment="1">
      <alignment horizontal="center" vertical="center" wrapText="1" shrinkToFit="1"/>
    </xf>
    <xf numFmtId="164" fontId="3" fillId="8" borderId="1" xfId="0" applyNumberFormat="1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vertical="center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164" fontId="3" fillId="4" borderId="1" xfId="0" applyNumberFormat="1" applyFont="1" applyFill="1" applyBorder="1" applyAlignment="1">
      <alignment horizontal="center" vertical="center" wrapText="1" shrinkToFit="1"/>
    </xf>
    <xf numFmtId="0" fontId="3" fillId="11" borderId="1" xfId="0" applyFont="1" applyFill="1" applyBorder="1" applyAlignment="1">
      <alignment vertical="center" wrapText="1" shrinkToFit="1"/>
    </xf>
    <xf numFmtId="0" fontId="3" fillId="11" borderId="1" xfId="0" applyFont="1" applyFill="1" applyBorder="1" applyAlignment="1">
      <alignment horizontal="center" vertical="center" wrapText="1" shrinkToFit="1"/>
    </xf>
    <xf numFmtId="2" fontId="3" fillId="11" borderId="1" xfId="0" applyNumberFormat="1" applyFont="1" applyFill="1" applyBorder="1" applyAlignment="1">
      <alignment horizontal="center" vertical="center" wrapText="1" shrinkToFit="1"/>
    </xf>
    <xf numFmtId="164" fontId="3" fillId="11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vertical="center"/>
    </xf>
    <xf numFmtId="0" fontId="0" fillId="12" borderId="1" xfId="0" applyFill="1" applyBorder="1" applyAlignment="1">
      <alignment vertical="center"/>
    </xf>
    <xf numFmtId="0" fontId="0" fillId="12" borderId="1" xfId="0" applyFill="1" applyBorder="1" applyAlignment="1">
      <alignment horizontal="center" vertical="center"/>
    </xf>
    <xf numFmtId="2" fontId="0" fillId="12" borderId="1" xfId="0" applyNumberFormat="1" applyFill="1" applyBorder="1" applyAlignment="1">
      <alignment vertical="center"/>
    </xf>
    <xf numFmtId="0" fontId="3" fillId="3" borderId="1" xfId="0" applyFont="1" applyFill="1" applyBorder="1" applyAlignment="1">
      <alignment vertical="center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164" fontId="3" fillId="3" borderId="1" xfId="0" applyNumberFormat="1" applyFont="1" applyFill="1" applyBorder="1" applyAlignment="1">
      <alignment horizontal="center" vertical="center" wrapText="1" shrinkToFit="1"/>
    </xf>
    <xf numFmtId="0" fontId="3" fillId="9" borderId="1" xfId="0" applyFont="1" applyFill="1" applyBorder="1" applyAlignment="1">
      <alignment horizontal="center" vertical="center" wrapText="1" shrinkToFit="1"/>
    </xf>
    <xf numFmtId="164" fontId="3" fillId="9" borderId="1" xfId="0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right" vertical="center" wrapText="1" shrinkToFit="1"/>
    </xf>
    <xf numFmtId="0" fontId="3" fillId="13" borderId="1" xfId="0" applyFont="1" applyFill="1" applyBorder="1" applyAlignment="1">
      <alignment vertical="center" wrapText="1" shrinkToFit="1"/>
    </xf>
    <xf numFmtId="0" fontId="3" fillId="13" borderId="1" xfId="0" applyFont="1" applyFill="1" applyBorder="1" applyAlignment="1">
      <alignment horizontal="center" vertical="center" wrapText="1" shrinkToFit="1"/>
    </xf>
    <xf numFmtId="164" fontId="3" fillId="13" borderId="1" xfId="0" applyNumberFormat="1" applyFont="1" applyFill="1" applyBorder="1" applyAlignment="1">
      <alignment horizontal="center" vertical="center" wrapText="1" shrinkToFit="1"/>
    </xf>
    <xf numFmtId="0" fontId="0" fillId="14" borderId="1" xfId="0" applyFill="1" applyBorder="1" applyAlignment="1">
      <alignment vertical="center"/>
    </xf>
    <xf numFmtId="0" fontId="0" fillId="0" borderId="0" xfId="0" applyAlignment="1">
      <alignment vertical="center"/>
    </xf>
    <xf numFmtId="14" fontId="3" fillId="2" borderId="1" xfId="0" applyNumberFormat="1" applyFont="1" applyFill="1" applyBorder="1" applyAlignment="1">
      <alignment horizontal="center" vertical="center" wrapText="1" shrinkToFit="1"/>
    </xf>
    <xf numFmtId="4" fontId="3" fillId="2" borderId="1" xfId="0" applyNumberFormat="1" applyFont="1" applyFill="1" applyBorder="1" applyAlignment="1">
      <alignment horizontal="center" vertical="center" wrapText="1" shrinkToFit="1"/>
    </xf>
    <xf numFmtId="4" fontId="5" fillId="2" borderId="1" xfId="0" applyNumberFormat="1" applyFont="1" applyFill="1" applyBorder="1" applyAlignment="1">
      <alignment horizontal="center" vertical="center" wrapText="1" shrinkToFit="1"/>
    </xf>
    <xf numFmtId="164" fontId="5" fillId="2" borderId="1" xfId="0" applyNumberFormat="1" applyFont="1" applyFill="1" applyBorder="1" applyAlignment="1">
      <alignment horizontal="center" vertical="center" wrapText="1" shrinkToFit="1"/>
    </xf>
    <xf numFmtId="4" fontId="3" fillId="8" borderId="1" xfId="0" applyNumberFormat="1" applyFont="1" applyFill="1" applyBorder="1" applyAlignment="1">
      <alignment vertical="center" wrapText="1" shrinkToFit="1"/>
    </xf>
    <xf numFmtId="2" fontId="3" fillId="8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vertical="center" wrapText="1" shrinkToFit="1"/>
    </xf>
    <xf numFmtId="164" fontId="3" fillId="0" borderId="1" xfId="0" applyNumberFormat="1" applyFont="1" applyFill="1" applyBorder="1" applyAlignment="1">
      <alignment horizontal="center" vertical="center" wrapText="1" shrinkToFit="1"/>
    </xf>
    <xf numFmtId="0" fontId="3" fillId="12" borderId="1" xfId="0" applyFont="1" applyFill="1" applyBorder="1" applyAlignment="1">
      <alignment vertical="center" wrapText="1" shrinkToFit="1"/>
    </xf>
    <xf numFmtId="0" fontId="3" fillId="12" borderId="1" xfId="0" applyFont="1" applyFill="1" applyBorder="1" applyAlignment="1">
      <alignment horizontal="center" vertical="center" wrapText="1" shrinkToFit="1"/>
    </xf>
    <xf numFmtId="164" fontId="3" fillId="12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vertical="center" wrapText="1" shrinkToFit="1"/>
    </xf>
    <xf numFmtId="2" fontId="9" fillId="12" borderId="1" xfId="0" applyNumberFormat="1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 shrinkToFit="1"/>
    </xf>
    <xf numFmtId="0" fontId="9" fillId="0" borderId="0" xfId="0" applyFont="1" applyAlignment="1">
      <alignment vertical="center"/>
    </xf>
    <xf numFmtId="4" fontId="10" fillId="2" borderId="1" xfId="0" applyNumberFormat="1" applyFont="1" applyFill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wrapText="1" shrinkToFit="1"/>
    </xf>
    <xf numFmtId="4" fontId="3" fillId="2" borderId="1" xfId="0" applyNumberFormat="1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9" fillId="12" borderId="1" xfId="0" applyFont="1" applyFill="1" applyBorder="1" applyAlignment="1">
      <alignment vertical="center"/>
    </xf>
    <xf numFmtId="0" fontId="9" fillId="11" borderId="1" xfId="0" applyFont="1" applyFill="1" applyBorder="1" applyAlignment="1">
      <alignment vertical="center" wrapText="1" shrinkToFit="1"/>
    </xf>
    <xf numFmtId="164" fontId="0" fillId="0" borderId="0" xfId="0" applyNumberFormat="1"/>
    <xf numFmtId="4" fontId="3" fillId="2" borderId="1" xfId="0" applyNumberFormat="1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0" fillId="14" borderId="1" xfId="0" applyFill="1" applyBorder="1" applyAlignment="1">
      <alignment horizontal="center" vertical="center"/>
    </xf>
    <xf numFmtId="0" fontId="11" fillId="11" borderId="1" xfId="0" applyFont="1" applyFill="1" applyBorder="1" applyAlignment="1">
      <alignment vertical="center" wrapText="1" shrinkToFit="1"/>
    </xf>
    <xf numFmtId="0" fontId="11" fillId="11" borderId="1" xfId="0" applyFont="1" applyFill="1" applyBorder="1" applyAlignment="1">
      <alignment horizontal="center" vertical="center" wrapText="1" shrinkToFit="1"/>
    </xf>
    <xf numFmtId="2" fontId="11" fillId="11" borderId="1" xfId="0" applyNumberFormat="1" applyFont="1" applyFill="1" applyBorder="1" applyAlignment="1">
      <alignment horizontal="center" vertical="center" wrapText="1" shrinkToFit="1"/>
    </xf>
    <xf numFmtId="164" fontId="11" fillId="11" borderId="1" xfId="0" applyNumberFormat="1" applyFont="1" applyFill="1" applyBorder="1" applyAlignment="1">
      <alignment horizontal="center" vertical="center" wrapText="1" shrinkToFit="1"/>
    </xf>
    <xf numFmtId="0" fontId="11" fillId="12" borderId="1" xfId="0" applyFont="1" applyFill="1" applyBorder="1" applyAlignment="1">
      <alignment vertical="center"/>
    </xf>
    <xf numFmtId="0" fontId="12" fillId="12" borderId="1" xfId="0" applyFont="1" applyFill="1" applyBorder="1" applyAlignment="1">
      <alignment horizontal="center" vertical="center"/>
    </xf>
    <xf numFmtId="2" fontId="12" fillId="12" borderId="1" xfId="0" applyNumberFormat="1" applyFont="1" applyFill="1" applyBorder="1" applyAlignment="1">
      <alignment vertical="center"/>
    </xf>
    <xf numFmtId="0" fontId="12" fillId="12" borderId="1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wrapText="1" shrinkToFit="1"/>
    </xf>
    <xf numFmtId="4" fontId="3" fillId="2" borderId="1" xfId="0" applyNumberFormat="1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4" fontId="9" fillId="2" borderId="1" xfId="0" applyNumberFormat="1" applyFont="1" applyFill="1" applyBorder="1" applyAlignment="1">
      <alignment horizontal="center" vertical="center" wrapText="1" shrinkToFit="1"/>
    </xf>
    <xf numFmtId="4" fontId="9" fillId="14" borderId="1" xfId="0" applyNumberFormat="1" applyFont="1" applyFill="1" applyBorder="1" applyAlignment="1">
      <alignment horizontal="center" vertical="center"/>
    </xf>
    <xf numFmtId="0" fontId="0" fillId="16" borderId="0" xfId="0" applyFill="1" applyAlignment="1">
      <alignment vertical="center"/>
    </xf>
    <xf numFmtId="2" fontId="3" fillId="2" borderId="1" xfId="0" applyNumberFormat="1" applyFont="1" applyFill="1" applyBorder="1" applyAlignment="1">
      <alignment vertical="center" wrapText="1" shrinkToFit="1"/>
    </xf>
    <xf numFmtId="2" fontId="3" fillId="13" borderId="1" xfId="0" applyNumberFormat="1" applyFont="1" applyFill="1" applyBorder="1" applyAlignment="1">
      <alignment horizontal="center" vertical="center" wrapText="1" shrinkToFit="1"/>
    </xf>
    <xf numFmtId="0" fontId="0" fillId="14" borderId="1" xfId="0" applyFont="1" applyFill="1" applyBorder="1" applyAlignment="1">
      <alignment vertical="center"/>
    </xf>
    <xf numFmtId="166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Fill="1"/>
    <xf numFmtId="165" fontId="0" fillId="0" borderId="0" xfId="0" applyNumberFormat="1"/>
    <xf numFmtId="165" fontId="13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Fill="1"/>
    <xf numFmtId="0" fontId="3" fillId="0" borderId="0" xfId="0" applyFont="1" applyBorder="1" applyAlignment="1">
      <alignment horizontal="center" vertical="top" wrapText="1" shrinkToFit="1"/>
    </xf>
    <xf numFmtId="0" fontId="3" fillId="2" borderId="3" xfId="0" applyFont="1" applyFill="1" applyBorder="1" applyAlignment="1">
      <alignment vertical="top" wrapText="1" shrinkToFit="1"/>
    </xf>
    <xf numFmtId="0" fontId="0" fillId="0" borderId="4" xfId="0" applyBorder="1" applyAlignment="1">
      <alignment vertical="top" wrapText="1" shrinkToFit="1"/>
    </xf>
    <xf numFmtId="0" fontId="0" fillId="0" borderId="5" xfId="0" applyBorder="1" applyAlignment="1">
      <alignment vertical="top" wrapText="1" shrinkToFit="1"/>
    </xf>
    <xf numFmtId="0" fontId="3" fillId="2" borderId="3" xfId="0" applyFont="1" applyFill="1" applyBorder="1" applyAlignment="1">
      <alignment horizontal="center" vertical="top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wrapText="1" shrinkToFit="1"/>
    </xf>
    <xf numFmtId="4" fontId="3" fillId="2" borderId="1" xfId="0" applyNumberFormat="1" applyFont="1" applyFill="1" applyBorder="1" applyAlignment="1">
      <alignment horizontal="center" vertical="top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0" fillId="0" borderId="4" xfId="0" applyBorder="1" applyAlignment="1">
      <alignment wrapText="1" shrinkToFit="1"/>
    </xf>
    <xf numFmtId="0" fontId="4" fillId="2" borderId="3" xfId="0" applyFont="1" applyFill="1" applyBorder="1" applyAlignment="1">
      <alignment horizontal="center" vertical="top" wrapText="1" shrinkToFit="1"/>
    </xf>
    <xf numFmtId="0" fontId="4" fillId="2" borderId="3" xfId="0" applyFont="1" applyFill="1" applyBorder="1" applyAlignment="1">
      <alignment horizontal="left" vertical="top" wrapText="1" shrinkToFit="1"/>
    </xf>
    <xf numFmtId="0" fontId="0" fillId="0" borderId="4" xfId="0" applyBorder="1" applyAlignment="1">
      <alignment horizontal="left" vertical="top" wrapText="1" shrinkToFit="1"/>
    </xf>
    <xf numFmtId="0" fontId="0" fillId="0" borderId="5" xfId="0" applyBorder="1" applyAlignment="1">
      <alignment horizontal="left" vertical="top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wrapText="1" shrinkToFit="1"/>
    </xf>
    <xf numFmtId="0" fontId="7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horizontal="center" wrapText="1" shrinkToFit="1"/>
    </xf>
    <xf numFmtId="0" fontId="0" fillId="0" borderId="5" xfId="0" applyBorder="1" applyAlignment="1">
      <alignment horizontal="center" wrapText="1" shrinkToFit="1"/>
    </xf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4" xfId="0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vertical="center" wrapText="1" shrinkToFit="1"/>
    </xf>
    <xf numFmtId="0" fontId="0" fillId="0" borderId="4" xfId="0" applyBorder="1" applyAlignment="1">
      <alignment vertical="center" wrapText="1" shrinkToFit="1"/>
    </xf>
    <xf numFmtId="0" fontId="0" fillId="0" borderId="5" xfId="0" applyBorder="1" applyAlignment="1">
      <alignment vertical="center" wrapText="1" shrinkToFit="1"/>
    </xf>
    <xf numFmtId="0" fontId="3" fillId="2" borderId="3" xfId="0" applyFont="1" applyFill="1" applyBorder="1" applyAlignment="1">
      <alignment horizontal="center" vertical="center" wrapText="1" shrinkToFit="1"/>
    </xf>
    <xf numFmtId="4" fontId="3" fillId="2" borderId="1" xfId="0" applyNumberFormat="1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left" vertical="center" wrapText="1" shrinkToFit="1"/>
    </xf>
    <xf numFmtId="0" fontId="0" fillId="0" borderId="4" xfId="0" applyBorder="1" applyAlignment="1">
      <alignment horizontal="left" vertical="center" wrapText="1" shrinkToFit="1"/>
    </xf>
    <xf numFmtId="0" fontId="0" fillId="0" borderId="5" xfId="0" applyBorder="1" applyAlignment="1">
      <alignment horizontal="left" vertical="center" wrapText="1" shrinkToFit="1"/>
    </xf>
    <xf numFmtId="0" fontId="3" fillId="2" borderId="3" xfId="0" applyFont="1" applyFill="1" applyBorder="1" applyAlignment="1">
      <alignment horizontal="left" vertical="center" wrapText="1" shrinkToFit="1"/>
    </xf>
    <xf numFmtId="0" fontId="3" fillId="2" borderId="4" xfId="0" applyFont="1" applyFill="1" applyBorder="1" applyAlignment="1">
      <alignment horizontal="left" vertical="center" wrapText="1" shrinkToFit="1"/>
    </xf>
    <xf numFmtId="0" fontId="3" fillId="2" borderId="5" xfId="0" applyFont="1" applyFill="1" applyBorder="1" applyAlignment="1">
      <alignment horizontal="left" vertical="center" wrapText="1" shrinkToFit="1"/>
    </xf>
    <xf numFmtId="0" fontId="3" fillId="2" borderId="5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vertical="center" wrapText="1" shrinkToFit="1"/>
    </xf>
    <xf numFmtId="0" fontId="0" fillId="0" borderId="1" xfId="0" applyBorder="1" applyAlignment="1">
      <alignment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left" vertical="center" wrapText="1" shrinkToFit="1"/>
    </xf>
    <xf numFmtId="0" fontId="13" fillId="17" borderId="0" xfId="0" applyFont="1" applyFill="1" applyAlignment="1">
      <alignment vertical="center"/>
    </xf>
    <xf numFmtId="165" fontId="13" fillId="17" borderId="0" xfId="0" applyNumberFormat="1" applyFont="1" applyFill="1" applyAlignment="1">
      <alignment vertical="center"/>
    </xf>
    <xf numFmtId="0" fontId="13" fillId="17" borderId="0" xfId="0" applyFont="1" applyFill="1" applyAlignment="1">
      <alignment horizontal="center" vertical="center"/>
    </xf>
    <xf numFmtId="0" fontId="4" fillId="17" borderId="0" xfId="0" applyFont="1" applyFill="1" applyBorder="1" applyAlignment="1">
      <alignment horizontal="center" vertical="center" wrapText="1" shrinkToFit="1"/>
    </xf>
    <xf numFmtId="0" fontId="9" fillId="17" borderId="0" xfId="0" applyFont="1" applyFill="1" applyAlignment="1">
      <alignment vertical="center"/>
    </xf>
    <xf numFmtId="0" fontId="4" fillId="17" borderId="6" xfId="0" applyFont="1" applyFill="1" applyBorder="1" applyAlignment="1">
      <alignment horizontal="center" vertical="center" wrapText="1" shrinkToFit="1"/>
    </xf>
    <xf numFmtId="0" fontId="4" fillId="15" borderId="2" xfId="0" applyFont="1" applyFill="1" applyBorder="1" applyAlignment="1">
      <alignment horizontal="center" vertical="center" wrapText="1" shrinkToFit="1"/>
    </xf>
    <xf numFmtId="0" fontId="4" fillId="15" borderId="3" xfId="0" applyFont="1" applyFill="1" applyBorder="1" applyAlignment="1">
      <alignment horizontal="center" vertical="center" wrapText="1" shrinkToFit="1"/>
    </xf>
    <xf numFmtId="0" fontId="9" fillId="17" borderId="4" xfId="0" applyFont="1" applyFill="1" applyBorder="1" applyAlignment="1">
      <alignment vertical="center" wrapText="1" shrinkToFit="1"/>
    </xf>
    <xf numFmtId="0" fontId="9" fillId="17" borderId="5" xfId="0" applyFont="1" applyFill="1" applyBorder="1" applyAlignment="1">
      <alignment vertical="center" wrapText="1" shrinkToFit="1"/>
    </xf>
    <xf numFmtId="0" fontId="4" fillId="15" borderId="1" xfId="0" applyFont="1" applyFill="1" applyBorder="1" applyAlignment="1">
      <alignment horizontal="center" vertical="center" wrapText="1" shrinkToFit="1"/>
    </xf>
    <xf numFmtId="0" fontId="3" fillId="15" borderId="1" xfId="0" applyFont="1" applyFill="1" applyBorder="1" applyAlignment="1">
      <alignment horizontal="center" vertical="center" wrapText="1" shrinkToFit="1"/>
    </xf>
    <xf numFmtId="0" fontId="3" fillId="15" borderId="3" xfId="0" applyFont="1" applyFill="1" applyBorder="1" applyAlignment="1">
      <alignment vertical="center" wrapText="1" shrinkToFit="1"/>
    </xf>
    <xf numFmtId="0" fontId="3" fillId="15" borderId="3" xfId="0" applyFont="1" applyFill="1" applyBorder="1" applyAlignment="1">
      <alignment horizontal="center" vertical="center" wrapText="1" shrinkToFit="1"/>
    </xf>
    <xf numFmtId="14" fontId="3" fillId="15" borderId="1" xfId="0" applyNumberFormat="1" applyFont="1" applyFill="1" applyBorder="1" applyAlignment="1">
      <alignment horizontal="center" vertical="center" wrapText="1" shrinkToFit="1"/>
    </xf>
    <xf numFmtId="0" fontId="3" fillId="17" borderId="0" xfId="0" applyFont="1" applyFill="1" applyBorder="1" applyAlignment="1">
      <alignment horizontal="center" vertical="center" wrapText="1" shrinkToFit="1"/>
    </xf>
    <xf numFmtId="0" fontId="3" fillId="17" borderId="0" xfId="0" applyFont="1" applyFill="1" applyBorder="1" applyAlignment="1">
      <alignment horizontal="center" vertical="center" wrapText="1" shrinkToFit="1"/>
    </xf>
    <xf numFmtId="0" fontId="4" fillId="15" borderId="3" xfId="0" applyFont="1" applyFill="1" applyBorder="1" applyAlignment="1">
      <alignment horizontal="left" vertical="center" wrapText="1" shrinkToFit="1"/>
    </xf>
    <xf numFmtId="0" fontId="9" fillId="17" borderId="4" xfId="0" applyFont="1" applyFill="1" applyBorder="1" applyAlignment="1">
      <alignment horizontal="left" vertical="center" wrapText="1" shrinkToFit="1"/>
    </xf>
    <xf numFmtId="0" fontId="9" fillId="17" borderId="5" xfId="0" applyFont="1" applyFill="1" applyBorder="1" applyAlignment="1">
      <alignment horizontal="left" vertical="center" wrapText="1" shrinkToFit="1"/>
    </xf>
    <xf numFmtId="4" fontId="3" fillId="15" borderId="1" xfId="0" applyNumberFormat="1" applyFont="1" applyFill="1" applyBorder="1" applyAlignment="1">
      <alignment horizontal="center" vertical="center" wrapText="1" shrinkToFit="1"/>
    </xf>
    <xf numFmtId="4" fontId="5" fillId="15" borderId="1" xfId="0" applyNumberFormat="1" applyFont="1" applyFill="1" applyBorder="1" applyAlignment="1">
      <alignment horizontal="center" vertical="center" wrapText="1" shrinkToFit="1"/>
    </xf>
    <xf numFmtId="4" fontId="9" fillId="15" borderId="1" xfId="0" applyNumberFormat="1" applyFont="1" applyFill="1" applyBorder="1" applyAlignment="1">
      <alignment horizontal="center" vertical="center" wrapText="1" shrinkToFit="1"/>
    </xf>
    <xf numFmtId="4" fontId="3" fillId="15" borderId="1" xfId="0" applyNumberFormat="1" applyFont="1" applyFill="1" applyBorder="1" applyAlignment="1">
      <alignment horizontal="center" vertical="center" wrapText="1" shrinkToFit="1"/>
    </xf>
    <xf numFmtId="2" fontId="9" fillId="17" borderId="0" xfId="0" applyNumberFormat="1" applyFont="1" applyFill="1" applyAlignment="1">
      <alignment vertical="center"/>
    </xf>
    <xf numFmtId="4" fontId="9" fillId="17" borderId="0" xfId="0" applyNumberFormat="1" applyFont="1" applyFill="1" applyAlignment="1">
      <alignment vertical="center"/>
    </xf>
    <xf numFmtId="0" fontId="3" fillId="15" borderId="3" xfId="0" applyFont="1" applyFill="1" applyBorder="1" applyAlignment="1">
      <alignment horizontal="left" vertical="center" wrapText="1" shrinkToFit="1"/>
    </xf>
    <xf numFmtId="0" fontId="3" fillId="15" borderId="4" xfId="0" applyFont="1" applyFill="1" applyBorder="1" applyAlignment="1">
      <alignment horizontal="left" vertical="center" wrapText="1" shrinkToFit="1"/>
    </xf>
    <xf numFmtId="0" fontId="3" fillId="15" borderId="5" xfId="0" applyFont="1" applyFill="1" applyBorder="1" applyAlignment="1">
      <alignment horizontal="left" vertical="center" wrapText="1" shrinkToFit="1"/>
    </xf>
    <xf numFmtId="166" fontId="9" fillId="17" borderId="0" xfId="0" applyNumberFormat="1" applyFont="1" applyFill="1" applyAlignment="1">
      <alignment vertical="center"/>
    </xf>
    <xf numFmtId="0" fontId="3" fillId="15" borderId="3" xfId="0" applyFont="1" applyFill="1" applyBorder="1" applyAlignment="1">
      <alignment horizontal="left" vertical="center" wrapText="1" shrinkToFit="1"/>
    </xf>
    <xf numFmtId="0" fontId="3" fillId="15" borderId="4" xfId="0" applyFont="1" applyFill="1" applyBorder="1" applyAlignment="1">
      <alignment horizontal="left" vertical="center" wrapText="1" shrinkToFit="1"/>
    </xf>
    <xf numFmtId="0" fontId="3" fillId="15" borderId="5" xfId="0" applyFont="1" applyFill="1" applyBorder="1" applyAlignment="1">
      <alignment horizontal="left" vertical="center" wrapText="1" shrinkToFit="1"/>
    </xf>
    <xf numFmtId="0" fontId="3" fillId="15" borderId="1" xfId="0" applyFont="1" applyFill="1" applyBorder="1" applyAlignment="1">
      <alignment horizontal="center" vertical="center" wrapText="1" shrinkToFit="1"/>
    </xf>
    <xf numFmtId="4" fontId="9" fillId="17" borderId="1" xfId="0" applyNumberFormat="1" applyFont="1" applyFill="1" applyBorder="1" applyAlignment="1">
      <alignment horizontal="center" vertical="center" wrapText="1" shrinkToFit="1"/>
    </xf>
    <xf numFmtId="164" fontId="3" fillId="15" borderId="1" xfId="0" applyNumberFormat="1" applyFont="1" applyFill="1" applyBorder="1" applyAlignment="1">
      <alignment horizontal="center" vertical="center" wrapText="1" shrinkToFit="1"/>
    </xf>
    <xf numFmtId="0" fontId="9" fillId="17" borderId="4" xfId="0" applyFont="1" applyFill="1" applyBorder="1" applyAlignment="1">
      <alignment vertical="center" wrapText="1" shrinkToFit="1"/>
    </xf>
    <xf numFmtId="0" fontId="9" fillId="17" borderId="5" xfId="0" applyFont="1" applyFill="1" applyBorder="1" applyAlignment="1">
      <alignment vertical="center" wrapText="1" shrinkToFit="1"/>
    </xf>
    <xf numFmtId="0" fontId="3" fillId="15" borderId="3" xfId="0" applyFont="1" applyFill="1" applyBorder="1" applyAlignment="1">
      <alignment horizontal="center" vertical="center" wrapText="1" shrinkToFit="1"/>
    </xf>
    <xf numFmtId="0" fontId="4" fillId="15" borderId="1" xfId="0" applyFont="1" applyFill="1" applyBorder="1" applyAlignment="1">
      <alignment horizontal="center" vertical="center" wrapText="1" shrinkToFit="1"/>
    </xf>
    <xf numFmtId="0" fontId="9" fillId="17" borderId="1" xfId="0" applyFont="1" applyFill="1" applyBorder="1" applyAlignment="1">
      <alignment horizontal="center" vertical="center" wrapText="1" shrinkToFit="1"/>
    </xf>
    <xf numFmtId="0" fontId="9" fillId="17" borderId="1" xfId="0" applyFont="1" applyFill="1" applyBorder="1" applyAlignment="1">
      <alignment vertical="center" wrapText="1" shrinkToFit="1"/>
    </xf>
    <xf numFmtId="0" fontId="9" fillId="17" borderId="1" xfId="0" applyFont="1" applyFill="1" applyBorder="1" applyAlignment="1">
      <alignment horizontal="center" vertical="center" wrapText="1" shrinkToFit="1"/>
    </xf>
    <xf numFmtId="165" fontId="4" fillId="15" borderId="1" xfId="0" applyNumberFormat="1" applyFont="1" applyFill="1" applyBorder="1" applyAlignment="1">
      <alignment horizontal="center" vertical="center" wrapText="1" shrinkToFit="1"/>
    </xf>
    <xf numFmtId="164" fontId="4" fillId="15" borderId="1" xfId="0" applyNumberFormat="1" applyFont="1" applyFill="1" applyBorder="1" applyAlignment="1">
      <alignment horizontal="center" vertical="center" wrapText="1" shrinkToFit="1"/>
    </xf>
    <xf numFmtId="0" fontId="4" fillId="15" borderId="1" xfId="0" applyFont="1" applyFill="1" applyBorder="1" applyAlignment="1">
      <alignment vertical="center" wrapText="1" shrinkToFit="1"/>
    </xf>
    <xf numFmtId="165" fontId="3" fillId="15" borderId="1" xfId="0" applyNumberFormat="1" applyFont="1" applyFill="1" applyBorder="1" applyAlignment="1">
      <alignment horizontal="center" vertical="center" wrapText="1" shrinkToFit="1"/>
    </xf>
    <xf numFmtId="0" fontId="9" fillId="17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vertical="center" wrapText="1" shrinkToFit="1"/>
    </xf>
    <xf numFmtId="164" fontId="9" fillId="15" borderId="1" xfId="0" applyNumberFormat="1" applyFont="1" applyFill="1" applyBorder="1" applyAlignment="1">
      <alignment horizontal="center" vertical="center" wrapText="1" shrinkToFit="1"/>
    </xf>
    <xf numFmtId="49" fontId="10" fillId="17" borderId="1" xfId="0" applyNumberFormat="1" applyFont="1" applyFill="1" applyBorder="1" applyAlignment="1">
      <alignment horizontal="center" vertical="center" wrapText="1" shrinkToFit="1"/>
    </xf>
    <xf numFmtId="0" fontId="15" fillId="17" borderId="1" xfId="0" applyFont="1" applyFill="1" applyBorder="1" applyAlignment="1">
      <alignment vertical="center" wrapText="1" shrinkToFit="1"/>
    </xf>
    <xf numFmtId="0" fontId="10" fillId="17" borderId="1" xfId="0" applyFont="1" applyFill="1" applyBorder="1" applyAlignment="1">
      <alignment horizontal="center" vertical="center" wrapText="1" shrinkToFit="1"/>
    </xf>
    <xf numFmtId="4" fontId="10" fillId="17" borderId="1" xfId="0" applyNumberFormat="1" applyFont="1" applyFill="1" applyBorder="1" applyAlignment="1">
      <alignment horizontal="center" vertical="center" wrapText="1" shrinkToFit="1"/>
    </xf>
    <xf numFmtId="0" fontId="10" fillId="17" borderId="1" xfId="0" applyFont="1" applyFill="1" applyBorder="1" applyAlignment="1">
      <alignment horizontal="center" vertical="center"/>
    </xf>
    <xf numFmtId="164" fontId="10" fillId="17" borderId="1" xfId="0" applyNumberFormat="1" applyFont="1" applyFill="1" applyBorder="1" applyAlignment="1">
      <alignment horizontal="center" vertical="center" wrapText="1" shrinkToFit="1"/>
    </xf>
    <xf numFmtId="2" fontId="3" fillId="15" borderId="1" xfId="0" applyNumberFormat="1" applyFont="1" applyFill="1" applyBorder="1" applyAlignment="1">
      <alignment horizontal="center" vertical="center" wrapText="1" shrinkToFit="1"/>
    </xf>
    <xf numFmtId="0" fontId="9" fillId="17" borderId="1" xfId="0" applyFont="1" applyFill="1" applyBorder="1" applyAlignment="1">
      <alignment vertical="center"/>
    </xf>
    <xf numFmtId="4" fontId="9" fillId="17" borderId="1" xfId="0" applyNumberFormat="1" applyFont="1" applyFill="1" applyBorder="1" applyAlignment="1">
      <alignment horizontal="center" vertical="center"/>
    </xf>
    <xf numFmtId="2" fontId="9" fillId="17" borderId="1" xfId="0" applyNumberFormat="1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right" vertical="center" wrapText="1" shrinkToFit="1"/>
    </xf>
    <xf numFmtId="0" fontId="3" fillId="17" borderId="1" xfId="0" applyFont="1" applyFill="1" applyBorder="1" applyAlignment="1">
      <alignment horizontal="center" vertical="center" wrapText="1" shrinkToFit="1"/>
    </xf>
    <xf numFmtId="165" fontId="3" fillId="17" borderId="1" xfId="0" applyNumberFormat="1" applyFont="1" applyFill="1" applyBorder="1" applyAlignment="1">
      <alignment horizontal="center" vertical="center" wrapText="1" shrinkToFit="1"/>
    </xf>
    <xf numFmtId="4" fontId="3" fillId="17" borderId="1" xfId="0" applyNumberFormat="1" applyFont="1" applyFill="1" applyBorder="1" applyAlignment="1">
      <alignment horizontal="center" vertical="center" wrapText="1" shrinkToFit="1"/>
    </xf>
    <xf numFmtId="2" fontId="3" fillId="17" borderId="1" xfId="0" applyNumberFormat="1" applyFont="1" applyFill="1" applyBorder="1" applyAlignment="1">
      <alignment horizontal="center" vertical="center" wrapText="1" shrinkToFit="1"/>
    </xf>
    <xf numFmtId="0" fontId="4" fillId="17" borderId="1" xfId="0" applyFont="1" applyFill="1" applyBorder="1" applyAlignment="1">
      <alignment vertical="center" wrapText="1" shrinkToFit="1"/>
    </xf>
    <xf numFmtId="164" fontId="3" fillId="17" borderId="1" xfId="0" applyNumberFormat="1" applyFont="1" applyFill="1" applyBorder="1" applyAlignment="1">
      <alignment horizontal="center" vertical="center" wrapText="1" shrinkToFit="1"/>
    </xf>
    <xf numFmtId="0" fontId="3" fillId="17" borderId="1" xfId="0" applyFont="1" applyFill="1" applyBorder="1" applyAlignment="1">
      <alignment vertical="center" wrapText="1" shrinkToFit="1"/>
    </xf>
    <xf numFmtId="16" fontId="9" fillId="17" borderId="1" xfId="0" applyNumberFormat="1" applyFont="1" applyFill="1" applyBorder="1" applyAlignment="1">
      <alignment horizontal="center" vertical="center"/>
    </xf>
    <xf numFmtId="0" fontId="16" fillId="17" borderId="1" xfId="0" applyFont="1" applyFill="1" applyBorder="1" applyAlignment="1">
      <alignment vertical="center"/>
    </xf>
    <xf numFmtId="0" fontId="16" fillId="17" borderId="1" xfId="0" applyFont="1" applyFill="1" applyBorder="1" applyAlignment="1">
      <alignment horizontal="center" vertical="center"/>
    </xf>
    <xf numFmtId="4" fontId="16" fillId="17" borderId="1" xfId="0" applyNumberFormat="1" applyFont="1" applyFill="1" applyBorder="1" applyAlignment="1">
      <alignment horizontal="center" vertical="center"/>
    </xf>
    <xf numFmtId="0" fontId="9" fillId="17" borderId="0" xfId="0" applyFont="1" applyFill="1" applyAlignment="1">
      <alignment horizontal="right" vertical="center" wrapText="1"/>
    </xf>
    <xf numFmtId="0" fontId="9" fillId="17" borderId="0" xfId="0" applyFont="1" applyFill="1" applyAlignment="1">
      <alignment vertical="center" wrapText="1"/>
    </xf>
    <xf numFmtId="0" fontId="16" fillId="17" borderId="0" xfId="0" applyFont="1" applyFill="1" applyAlignment="1">
      <alignment vertical="center" wrapText="1"/>
    </xf>
    <xf numFmtId="165" fontId="9" fillId="17" borderId="0" xfId="0" applyNumberFormat="1" applyFont="1" applyFill="1" applyAlignment="1">
      <alignment vertical="center"/>
    </xf>
    <xf numFmtId="0" fontId="9" fillId="17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CC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ksa/Downloads/&#1069;&#1082;&#1089;&#1087;&#1086;&#1088;&#1090;%20&#1087;&#1077;&#1088;&#1077;&#1095;&#1085;&#1103;%20&#1088;&#1072;&#1073;&#1086;&#1090;%20&#1086;&#1090;%2010.12.2020%2013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работ и услуг"/>
      <sheetName val="ОпцииПеречня"/>
      <sheetName val="СпрРабУсл"/>
      <sheetName val="conf"/>
    </sheetNames>
    <sheetDataSet>
      <sheetData sheetId="0"/>
      <sheetData sheetId="1"/>
      <sheetData sheetId="2">
        <row r="1">
          <cell r="A1" t="str">
            <v>1.Выполнение стандартов управления МКД (расходы на управление МКД)</v>
          </cell>
        </row>
        <row r="2">
          <cell r="A2" t="str">
            <v>10.Содержание мусоропровода. Дератизация и дезинсекция.</v>
          </cell>
        </row>
        <row r="3">
          <cell r="A3" t="str">
            <v>11.Работы по содержанию и ремонту конструктивных элементов(несущих конструкций и ненесущих конструкций)многоквартирных домов</v>
          </cell>
        </row>
        <row r="4">
          <cell r="A4" t="str">
            <v>2.услуга РЦ, ведение сайтов УК и ГИС ЖКХ</v>
          </cell>
        </row>
        <row r="5">
          <cell r="A5" t="str">
            <v>3.Работы по содержанию и ремонту оборудования и систем инженерно-технического обеспечения, входящих в состав общего имущества в многоквартирном доме</v>
          </cell>
        </row>
        <row r="6">
          <cell r="A6" t="str">
            <v>4.Аварийно-диспетчерское обслуживание</v>
          </cell>
        </row>
        <row r="7">
          <cell r="A7" t="str">
            <v>5.Техническое обслуживание газового хозяйства</v>
          </cell>
        </row>
        <row r="8">
          <cell r="A8" t="str">
            <v>6.Работы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v>
          </cell>
        </row>
        <row r="9">
          <cell r="A9" t="str">
            <v>7.Обслуживание вент- и дымканалов</v>
          </cell>
        </row>
        <row r="10">
          <cell r="A10" t="str">
            <v>8.Работы по содержанию помещений, входящих в состав общего имущества в многоквартирном доме</v>
          </cell>
        </row>
        <row r="11">
          <cell r="A11" t="str">
            <v>9.Техническое обслуживание	 лифтов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7"/>
  <sheetViews>
    <sheetView workbookViewId="0">
      <selection sqref="A1:H107"/>
    </sheetView>
  </sheetViews>
  <sheetFormatPr defaultRowHeight="15" x14ac:dyDescent="0.25"/>
  <cols>
    <col min="1" max="1" width="8" customWidth="1"/>
    <col min="2" max="2" width="40.28515625" customWidth="1"/>
    <col min="3" max="5" width="9.42578125" customWidth="1"/>
    <col min="6" max="6" width="10.5703125" customWidth="1"/>
    <col min="7" max="7" width="16" customWidth="1"/>
    <col min="8" max="8" width="23.140625" customWidth="1"/>
  </cols>
  <sheetData>
    <row r="2" spans="1:8" ht="18.75" x14ac:dyDescent="0.25">
      <c r="A2" s="176" t="s">
        <v>68</v>
      </c>
      <c r="B2" s="176"/>
      <c r="C2" s="176"/>
      <c r="D2" s="176"/>
      <c r="E2" s="176"/>
      <c r="F2" s="176"/>
      <c r="G2" s="176"/>
      <c r="H2" s="176"/>
    </row>
    <row r="3" spans="1:8" x14ac:dyDescent="0.25">
      <c r="A3" s="185" t="s">
        <v>83</v>
      </c>
      <c r="B3" s="186"/>
      <c r="C3" s="186"/>
      <c r="D3" s="186"/>
      <c r="E3" s="186"/>
      <c r="F3" s="186"/>
      <c r="G3" s="186"/>
      <c r="H3" s="186"/>
    </row>
    <row r="4" spans="1:8" x14ac:dyDescent="0.25">
      <c r="A4" s="23" t="s">
        <v>0</v>
      </c>
      <c r="B4" s="179" t="s">
        <v>1</v>
      </c>
      <c r="C4" s="180"/>
      <c r="D4" s="180"/>
      <c r="E4" s="181" t="s">
        <v>2</v>
      </c>
      <c r="F4" s="174"/>
      <c r="G4" s="7" t="s">
        <v>3</v>
      </c>
      <c r="H4" s="7" t="s">
        <v>3</v>
      </c>
    </row>
    <row r="5" spans="1:8" x14ac:dyDescent="0.25">
      <c r="A5" s="3">
        <v>1</v>
      </c>
      <c r="B5" s="172" t="s">
        <v>4</v>
      </c>
      <c r="C5" s="173"/>
      <c r="D5" s="174"/>
      <c r="E5" s="175" t="s">
        <v>5</v>
      </c>
      <c r="F5" s="174"/>
      <c r="G5" s="4">
        <v>43553</v>
      </c>
      <c r="H5" s="4"/>
    </row>
    <row r="6" spans="1:8" x14ac:dyDescent="0.25">
      <c r="A6" s="3">
        <v>2</v>
      </c>
      <c r="B6" s="172" t="s">
        <v>6</v>
      </c>
      <c r="C6" s="173"/>
      <c r="D6" s="174"/>
      <c r="E6" s="175" t="s">
        <v>5</v>
      </c>
      <c r="F6" s="174"/>
      <c r="G6" s="4">
        <v>43101</v>
      </c>
      <c r="H6" s="4"/>
    </row>
    <row r="7" spans="1:8" x14ac:dyDescent="0.25">
      <c r="A7" s="3">
        <v>3</v>
      </c>
      <c r="B7" s="172" t="s">
        <v>7</v>
      </c>
      <c r="C7" s="173"/>
      <c r="D7" s="174"/>
      <c r="E7" s="175" t="s">
        <v>5</v>
      </c>
      <c r="F7" s="174"/>
      <c r="G7" s="4">
        <v>43465</v>
      </c>
      <c r="H7" s="4"/>
    </row>
    <row r="8" spans="1:8" ht="61.5" customHeight="1" x14ac:dyDescent="0.25">
      <c r="A8" s="177" t="s">
        <v>8</v>
      </c>
      <c r="B8" s="177"/>
      <c r="C8" s="177"/>
      <c r="D8" s="177"/>
      <c r="E8" s="177"/>
      <c r="F8" s="177"/>
      <c r="G8" s="177"/>
      <c r="H8" s="5"/>
    </row>
    <row r="9" spans="1:8" x14ac:dyDescent="0.25">
      <c r="A9" s="1" t="s">
        <v>0</v>
      </c>
      <c r="B9" s="182" t="s">
        <v>1</v>
      </c>
      <c r="C9" s="183"/>
      <c r="D9" s="184"/>
      <c r="E9" s="181" t="s">
        <v>2</v>
      </c>
      <c r="F9" s="174"/>
      <c r="G9" s="7" t="s">
        <v>3</v>
      </c>
      <c r="H9" s="7" t="s">
        <v>3</v>
      </c>
    </row>
    <row r="10" spans="1:8" x14ac:dyDescent="0.25">
      <c r="A10" s="3">
        <v>4</v>
      </c>
      <c r="B10" s="172" t="s">
        <v>9</v>
      </c>
      <c r="C10" s="173"/>
      <c r="D10" s="174"/>
      <c r="E10" s="175" t="s">
        <v>10</v>
      </c>
      <c r="F10" s="174"/>
      <c r="G10" s="9">
        <v>0</v>
      </c>
      <c r="H10" s="9"/>
    </row>
    <row r="11" spans="1:8" x14ac:dyDescent="0.25">
      <c r="A11" s="3">
        <v>5</v>
      </c>
      <c r="B11" s="172" t="s">
        <v>11</v>
      </c>
      <c r="C11" s="173"/>
      <c r="D11" s="174"/>
      <c r="E11" s="175" t="s">
        <v>10</v>
      </c>
      <c r="F11" s="174"/>
      <c r="G11" s="10">
        <v>0</v>
      </c>
      <c r="H11" s="11"/>
    </row>
    <row r="12" spans="1:8" x14ac:dyDescent="0.25">
      <c r="A12" s="3">
        <v>6</v>
      </c>
      <c r="B12" s="172" t="s">
        <v>12</v>
      </c>
      <c r="C12" s="173"/>
      <c r="D12" s="174"/>
      <c r="E12" s="175" t="s">
        <v>10</v>
      </c>
      <c r="F12" s="174"/>
      <c r="G12" s="10">
        <v>0</v>
      </c>
      <c r="H12" s="11"/>
    </row>
    <row r="13" spans="1:8" x14ac:dyDescent="0.25">
      <c r="A13" s="3">
        <v>7</v>
      </c>
      <c r="B13" s="172" t="s">
        <v>13</v>
      </c>
      <c r="C13" s="173"/>
      <c r="D13" s="174"/>
      <c r="E13" s="175" t="s">
        <v>10</v>
      </c>
      <c r="F13" s="174"/>
      <c r="G13" s="11">
        <f>G14+G16</f>
        <v>264519.23</v>
      </c>
      <c r="H13" s="11"/>
    </row>
    <row r="14" spans="1:8" x14ac:dyDescent="0.25">
      <c r="A14" s="3">
        <v>8</v>
      </c>
      <c r="B14" s="172" t="s">
        <v>14</v>
      </c>
      <c r="C14" s="173"/>
      <c r="D14" s="174"/>
      <c r="E14" s="175" t="s">
        <v>10</v>
      </c>
      <c r="F14" s="174"/>
      <c r="G14" s="178">
        <f>172536.68+45198.32</f>
        <v>217735</v>
      </c>
      <c r="H14" s="178"/>
    </row>
    <row r="15" spans="1:8" x14ac:dyDescent="0.25">
      <c r="A15" s="3">
        <v>9</v>
      </c>
      <c r="B15" s="172" t="s">
        <v>15</v>
      </c>
      <c r="C15" s="173"/>
      <c r="D15" s="174"/>
      <c r="E15" s="175" t="s">
        <v>10</v>
      </c>
      <c r="F15" s="174"/>
      <c r="G15" s="178"/>
      <c r="H15" s="178"/>
    </row>
    <row r="16" spans="1:8" x14ac:dyDescent="0.25">
      <c r="A16" s="3">
        <v>10</v>
      </c>
      <c r="B16" s="172" t="s">
        <v>16</v>
      </c>
      <c r="C16" s="173"/>
      <c r="D16" s="174"/>
      <c r="E16" s="175" t="s">
        <v>10</v>
      </c>
      <c r="F16" s="174"/>
      <c r="G16" s="10">
        <v>46784.23</v>
      </c>
      <c r="H16" s="10"/>
    </row>
    <row r="17" spans="1:8" x14ac:dyDescent="0.25">
      <c r="A17" s="3">
        <v>11</v>
      </c>
      <c r="B17" s="172" t="s">
        <v>17</v>
      </c>
      <c r="C17" s="173"/>
      <c r="D17" s="174"/>
      <c r="E17" s="175" t="s">
        <v>10</v>
      </c>
      <c r="F17" s="174"/>
      <c r="G17" s="11">
        <f>G18+G19+G20+G21+G22</f>
        <v>119499.83</v>
      </c>
      <c r="H17" s="11"/>
    </row>
    <row r="18" spans="1:8" x14ac:dyDescent="0.25">
      <c r="A18" s="3">
        <v>12</v>
      </c>
      <c r="B18" s="172" t="s">
        <v>18</v>
      </c>
      <c r="C18" s="173"/>
      <c r="D18" s="174"/>
      <c r="E18" s="175" t="s">
        <v>10</v>
      </c>
      <c r="F18" s="174"/>
      <c r="G18" s="10">
        <v>119499.83</v>
      </c>
      <c r="H18" s="10"/>
    </row>
    <row r="19" spans="1:8" x14ac:dyDescent="0.25">
      <c r="A19" s="3">
        <v>13</v>
      </c>
      <c r="B19" s="172" t="s">
        <v>19</v>
      </c>
      <c r="C19" s="173"/>
      <c r="D19" s="174"/>
      <c r="E19" s="175" t="s">
        <v>10</v>
      </c>
      <c r="F19" s="174"/>
      <c r="G19" s="9">
        <v>0</v>
      </c>
      <c r="H19" s="9"/>
    </row>
    <row r="20" spans="1:8" x14ac:dyDescent="0.25">
      <c r="A20" s="3">
        <v>14</v>
      </c>
      <c r="B20" s="172" t="s">
        <v>20</v>
      </c>
      <c r="C20" s="173"/>
      <c r="D20" s="174"/>
      <c r="E20" s="175" t="s">
        <v>10</v>
      </c>
      <c r="F20" s="174"/>
      <c r="G20" s="9">
        <v>0</v>
      </c>
      <c r="H20" s="9"/>
    </row>
    <row r="21" spans="1:8" x14ac:dyDescent="0.25">
      <c r="A21" s="3">
        <v>15</v>
      </c>
      <c r="B21" s="172" t="s">
        <v>21</v>
      </c>
      <c r="C21" s="173"/>
      <c r="D21" s="174"/>
      <c r="E21" s="175" t="s">
        <v>10</v>
      </c>
      <c r="F21" s="174"/>
      <c r="G21" s="9">
        <v>0</v>
      </c>
      <c r="H21" s="9"/>
    </row>
    <row r="22" spans="1:8" x14ac:dyDescent="0.25">
      <c r="A22" s="3">
        <v>16</v>
      </c>
      <c r="B22" s="172" t="s">
        <v>22</v>
      </c>
      <c r="C22" s="173"/>
      <c r="D22" s="174"/>
      <c r="E22" s="175" t="s">
        <v>10</v>
      </c>
      <c r="F22" s="174"/>
      <c r="G22" s="9">
        <v>0</v>
      </c>
      <c r="H22" s="9"/>
    </row>
    <row r="23" spans="1:8" x14ac:dyDescent="0.25">
      <c r="A23" s="3">
        <v>17</v>
      </c>
      <c r="B23" s="172" t="s">
        <v>23</v>
      </c>
      <c r="C23" s="173"/>
      <c r="D23" s="174"/>
      <c r="E23" s="175" t="s">
        <v>10</v>
      </c>
      <c r="F23" s="174"/>
      <c r="G23" s="11">
        <f>G10+G11+G17</f>
        <v>119499.83</v>
      </c>
      <c r="H23" s="11"/>
    </row>
    <row r="24" spans="1:8" x14ac:dyDescent="0.25">
      <c r="A24" s="3">
        <v>18</v>
      </c>
      <c r="B24" s="172" t="s">
        <v>24</v>
      </c>
      <c r="C24" s="173"/>
      <c r="D24" s="174"/>
      <c r="E24" s="175" t="s">
        <v>10</v>
      </c>
      <c r="F24" s="174"/>
      <c r="G24" s="9">
        <v>0</v>
      </c>
      <c r="H24" s="9"/>
    </row>
    <row r="25" spans="1:8" x14ac:dyDescent="0.25">
      <c r="A25" s="3">
        <v>19</v>
      </c>
      <c r="B25" s="172" t="s">
        <v>25</v>
      </c>
      <c r="C25" s="173"/>
      <c r="D25" s="174"/>
      <c r="E25" s="175" t="s">
        <v>10</v>
      </c>
      <c r="F25" s="174"/>
      <c r="G25" s="9">
        <f>G11+G17-SUM(G31:G99)</f>
        <v>-401109.67</v>
      </c>
      <c r="H25" s="12"/>
    </row>
    <row r="26" spans="1:8" x14ac:dyDescent="0.25">
      <c r="A26" s="3">
        <v>20</v>
      </c>
      <c r="B26" s="172" t="s">
        <v>26</v>
      </c>
      <c r="C26" s="173"/>
      <c r="D26" s="174"/>
      <c r="E26" s="175" t="s">
        <v>10</v>
      </c>
      <c r="F26" s="174"/>
      <c r="G26" s="11">
        <f>G13-G18+G12</f>
        <v>145019.39999999997</v>
      </c>
      <c r="H26" s="11"/>
    </row>
    <row r="27" spans="1:8" x14ac:dyDescent="0.25">
      <c r="A27" s="171" t="s">
        <v>27</v>
      </c>
      <c r="B27" s="171"/>
      <c r="C27" s="171"/>
      <c r="D27" s="171"/>
      <c r="E27" s="171"/>
      <c r="F27" s="171"/>
      <c r="G27" s="171"/>
      <c r="H27" s="13"/>
    </row>
    <row r="28" spans="1:8" ht="71.25" x14ac:dyDescent="0.25">
      <c r="A28" s="1" t="s">
        <v>0</v>
      </c>
      <c r="B28" s="179" t="s">
        <v>28</v>
      </c>
      <c r="C28" s="190"/>
      <c r="D28" s="191"/>
      <c r="E28" s="179" t="s">
        <v>2</v>
      </c>
      <c r="F28" s="191"/>
      <c r="G28" s="7" t="s">
        <v>75</v>
      </c>
      <c r="H28" s="7" t="s">
        <v>29</v>
      </c>
    </row>
    <row r="29" spans="1:8" ht="36" x14ac:dyDescent="0.25">
      <c r="A29" s="24"/>
      <c r="B29" s="24" t="s">
        <v>74</v>
      </c>
      <c r="C29" s="22" t="s">
        <v>64</v>
      </c>
      <c r="D29" s="22" t="s">
        <v>65</v>
      </c>
      <c r="E29" s="22" t="s">
        <v>66</v>
      </c>
      <c r="F29" s="22" t="s">
        <v>67</v>
      </c>
      <c r="G29" s="7"/>
      <c r="H29" s="7"/>
    </row>
    <row r="30" spans="1:8" x14ac:dyDescent="0.25">
      <c r="A30" s="1"/>
      <c r="B30" s="1">
        <v>21</v>
      </c>
      <c r="C30" s="1"/>
      <c r="D30" s="1"/>
      <c r="E30" s="1"/>
      <c r="F30" s="6"/>
      <c r="G30" s="7">
        <v>22</v>
      </c>
      <c r="H30" s="7"/>
    </row>
    <row r="31" spans="1:8" ht="71.25" x14ac:dyDescent="0.25">
      <c r="A31" s="14" t="s">
        <v>43</v>
      </c>
      <c r="B31" s="25" t="s">
        <v>30</v>
      </c>
      <c r="C31" s="2"/>
      <c r="D31" s="2"/>
      <c r="E31" s="2"/>
      <c r="F31" s="8" t="s">
        <v>10</v>
      </c>
      <c r="G31" s="9">
        <v>25885.119999999999</v>
      </c>
      <c r="H31" s="9"/>
    </row>
    <row r="32" spans="1:8" x14ac:dyDescent="0.25">
      <c r="A32" s="14"/>
      <c r="B32" s="30" t="s">
        <v>84</v>
      </c>
      <c r="C32" s="26"/>
      <c r="D32" s="26"/>
      <c r="E32" s="26"/>
      <c r="F32" s="35"/>
      <c r="G32" s="36"/>
      <c r="H32" s="36"/>
    </row>
    <row r="33" spans="1:8" x14ac:dyDescent="0.25">
      <c r="A33" s="14"/>
      <c r="B33" s="26" t="s">
        <v>85</v>
      </c>
      <c r="C33" s="26"/>
      <c r="D33" s="26"/>
      <c r="E33" s="26"/>
      <c r="F33" s="35"/>
      <c r="G33" s="36"/>
      <c r="H33" s="36"/>
    </row>
    <row r="34" spans="1:8" x14ac:dyDescent="0.25">
      <c r="A34" s="14"/>
      <c r="B34" s="26" t="s">
        <v>86</v>
      </c>
      <c r="C34" s="26"/>
      <c r="D34" s="26"/>
      <c r="E34" s="26"/>
      <c r="F34" s="35"/>
      <c r="G34" s="36"/>
      <c r="H34" s="36"/>
    </row>
    <row r="35" spans="1:8" x14ac:dyDescent="0.25">
      <c r="A35" s="14"/>
      <c r="B35" s="26" t="s">
        <v>87</v>
      </c>
      <c r="C35" s="26"/>
      <c r="D35" s="26"/>
      <c r="E35" s="26"/>
      <c r="F35" s="35"/>
      <c r="G35" s="36"/>
      <c r="H35" s="36"/>
    </row>
    <row r="36" spans="1:8" x14ac:dyDescent="0.25">
      <c r="A36" s="14"/>
      <c r="B36" s="26" t="s">
        <v>87</v>
      </c>
      <c r="C36" s="26"/>
      <c r="D36" s="26"/>
      <c r="E36" s="26"/>
      <c r="F36" s="35"/>
      <c r="G36" s="36"/>
      <c r="H36" s="36"/>
    </row>
    <row r="37" spans="1:8" ht="30" x14ac:dyDescent="0.25">
      <c r="A37" s="14"/>
      <c r="B37" s="26" t="s">
        <v>96</v>
      </c>
      <c r="C37" s="26"/>
      <c r="D37" s="26"/>
      <c r="E37" s="26"/>
      <c r="F37" s="35"/>
      <c r="G37" s="36"/>
      <c r="H37" s="36"/>
    </row>
    <row r="38" spans="1:8" x14ac:dyDescent="0.25">
      <c r="A38" s="14"/>
      <c r="B38" s="29" t="s">
        <v>91</v>
      </c>
      <c r="C38" s="27"/>
      <c r="D38" s="27"/>
      <c r="E38" s="27"/>
      <c r="F38" s="37"/>
      <c r="G38" s="38"/>
      <c r="H38" s="38"/>
    </row>
    <row r="39" spans="1:8" x14ac:dyDescent="0.25">
      <c r="A39" s="14"/>
      <c r="B39" s="27" t="s">
        <v>90</v>
      </c>
      <c r="C39" s="27"/>
      <c r="D39" s="27"/>
      <c r="E39" s="27"/>
      <c r="F39" s="37"/>
      <c r="G39" s="38"/>
      <c r="H39" s="38"/>
    </row>
    <row r="40" spans="1:8" ht="30" x14ac:dyDescent="0.25">
      <c r="A40" s="14"/>
      <c r="B40" s="27" t="s">
        <v>88</v>
      </c>
      <c r="C40" s="27"/>
      <c r="D40" s="27"/>
      <c r="E40" s="27"/>
      <c r="F40" s="37"/>
      <c r="G40" s="38"/>
      <c r="H40" s="38"/>
    </row>
    <row r="41" spans="1:8" ht="31.5" customHeight="1" x14ac:dyDescent="0.25">
      <c r="A41" s="14"/>
      <c r="B41" s="27" t="s">
        <v>95</v>
      </c>
      <c r="C41" s="27"/>
      <c r="D41" s="27"/>
      <c r="E41" s="27"/>
      <c r="F41" s="37"/>
      <c r="G41" s="38"/>
      <c r="H41" s="38"/>
    </row>
    <row r="42" spans="1:8" ht="30" x14ac:dyDescent="0.25">
      <c r="A42" s="14"/>
      <c r="B42" s="27" t="s">
        <v>96</v>
      </c>
      <c r="C42" s="27"/>
      <c r="D42" s="27"/>
      <c r="E42" s="27"/>
      <c r="F42" s="37"/>
      <c r="G42" s="38"/>
      <c r="H42" s="38"/>
    </row>
    <row r="43" spans="1:8" x14ac:dyDescent="0.25">
      <c r="A43" s="14"/>
      <c r="B43" s="31" t="s">
        <v>89</v>
      </c>
      <c r="C43" s="28"/>
      <c r="D43" s="28"/>
      <c r="E43" s="28"/>
      <c r="F43" s="39"/>
      <c r="G43" s="40"/>
      <c r="H43" s="40"/>
    </row>
    <row r="44" spans="1:8" x14ac:dyDescent="0.25">
      <c r="A44" s="14"/>
      <c r="B44" s="28" t="s">
        <v>90</v>
      </c>
      <c r="C44" s="28"/>
      <c r="D44" s="28"/>
      <c r="E44" s="28"/>
      <c r="F44" s="39"/>
      <c r="G44" s="40"/>
      <c r="H44" s="40"/>
    </row>
    <row r="45" spans="1:8" x14ac:dyDescent="0.25">
      <c r="A45" s="14"/>
      <c r="B45" s="41" t="s">
        <v>92</v>
      </c>
      <c r="C45" s="42"/>
      <c r="D45" s="42"/>
      <c r="E45" s="42"/>
      <c r="F45" s="43"/>
      <c r="G45" s="44"/>
      <c r="H45" s="44"/>
    </row>
    <row r="46" spans="1:8" x14ac:dyDescent="0.25">
      <c r="A46" s="14"/>
      <c r="B46" s="42" t="s">
        <v>90</v>
      </c>
      <c r="C46" s="42"/>
      <c r="D46" s="42"/>
      <c r="E46" s="42"/>
      <c r="F46" s="43"/>
      <c r="G46" s="44"/>
      <c r="H46" s="44"/>
    </row>
    <row r="47" spans="1:8" ht="30" x14ac:dyDescent="0.25">
      <c r="A47" s="14"/>
      <c r="B47" s="42" t="s">
        <v>88</v>
      </c>
      <c r="C47" s="42"/>
      <c r="D47" s="42"/>
      <c r="E47" s="42"/>
      <c r="F47" s="43"/>
      <c r="G47" s="44"/>
      <c r="H47" s="44"/>
    </row>
    <row r="48" spans="1:8" ht="30" x14ac:dyDescent="0.25">
      <c r="A48" s="14"/>
      <c r="B48" s="42" t="s">
        <v>95</v>
      </c>
      <c r="C48" s="42"/>
      <c r="D48" s="42"/>
      <c r="E48" s="42"/>
      <c r="F48" s="43"/>
      <c r="G48" s="44"/>
      <c r="H48" s="44"/>
    </row>
    <row r="49" spans="1:8" ht="30" x14ac:dyDescent="0.25">
      <c r="A49" s="14"/>
      <c r="B49" s="42" t="s">
        <v>96</v>
      </c>
      <c r="C49" s="42"/>
      <c r="D49" s="42"/>
      <c r="E49" s="42"/>
      <c r="F49" s="43"/>
      <c r="G49" s="44"/>
      <c r="H49" s="44"/>
    </row>
    <row r="50" spans="1:8" x14ac:dyDescent="0.25">
      <c r="A50" s="14"/>
      <c r="B50" s="33" t="s">
        <v>93</v>
      </c>
      <c r="C50" s="34"/>
      <c r="D50" s="34"/>
      <c r="E50" s="34"/>
      <c r="F50" s="34"/>
      <c r="G50" s="34"/>
      <c r="H50" s="34"/>
    </row>
    <row r="51" spans="1:8" x14ac:dyDescent="0.25">
      <c r="A51" s="14"/>
      <c r="B51" s="34" t="s">
        <v>90</v>
      </c>
      <c r="C51" s="34"/>
      <c r="D51" s="34"/>
      <c r="E51" s="34"/>
      <c r="F51" s="34"/>
      <c r="G51" s="34"/>
      <c r="H51" s="34"/>
    </row>
    <row r="52" spans="1:8" ht="30" x14ac:dyDescent="0.25">
      <c r="A52" s="14"/>
      <c r="B52" s="34" t="s">
        <v>88</v>
      </c>
      <c r="C52" s="34"/>
      <c r="D52" s="34"/>
      <c r="E52" s="34"/>
      <c r="F52" s="34"/>
      <c r="G52" s="34"/>
      <c r="H52" s="34"/>
    </row>
    <row r="53" spans="1:8" ht="30" x14ac:dyDescent="0.25">
      <c r="A53" s="14"/>
      <c r="B53" s="34" t="s">
        <v>94</v>
      </c>
      <c r="C53" s="34"/>
      <c r="D53" s="34"/>
      <c r="E53" s="34"/>
      <c r="F53" s="34"/>
      <c r="G53" s="34"/>
      <c r="H53" s="34"/>
    </row>
    <row r="54" spans="1:8" ht="30" x14ac:dyDescent="0.25">
      <c r="A54" s="14"/>
      <c r="B54" s="34" t="s">
        <v>95</v>
      </c>
      <c r="C54" s="34"/>
      <c r="D54" s="34"/>
      <c r="E54" s="34"/>
      <c r="F54" s="34"/>
      <c r="G54" s="34"/>
      <c r="H54" s="34"/>
    </row>
    <row r="55" spans="1:8" ht="30" x14ac:dyDescent="0.25">
      <c r="A55" s="14"/>
      <c r="B55" s="34" t="s">
        <v>96</v>
      </c>
      <c r="C55" s="34"/>
      <c r="D55" s="34"/>
      <c r="E55" s="34"/>
      <c r="F55" s="34"/>
      <c r="G55" s="34"/>
      <c r="H55" s="34"/>
    </row>
    <row r="56" spans="1:8" ht="28.5" x14ac:dyDescent="0.25">
      <c r="A56" s="14" t="s">
        <v>44</v>
      </c>
      <c r="B56" s="25" t="s">
        <v>31</v>
      </c>
      <c r="C56" s="2"/>
      <c r="D56" s="2"/>
      <c r="E56" s="2"/>
      <c r="F56" s="8" t="s">
        <v>10</v>
      </c>
      <c r="G56" s="9">
        <v>46784.23</v>
      </c>
      <c r="H56" s="9"/>
    </row>
    <row r="57" spans="1:8" x14ac:dyDescent="0.25">
      <c r="A57" s="14"/>
      <c r="B57" s="32" t="s">
        <v>97</v>
      </c>
      <c r="C57" s="32"/>
      <c r="D57" s="32"/>
      <c r="E57" s="32"/>
      <c r="F57" s="45"/>
      <c r="G57" s="46"/>
      <c r="H57" s="46"/>
    </row>
    <row r="58" spans="1:8" ht="30" x14ac:dyDescent="0.25">
      <c r="A58" s="14"/>
      <c r="B58" s="32" t="s">
        <v>98</v>
      </c>
      <c r="C58" s="32"/>
      <c r="D58" s="32"/>
      <c r="E58" s="32"/>
      <c r="F58" s="45"/>
      <c r="G58" s="46"/>
      <c r="H58" s="46"/>
    </row>
    <row r="59" spans="1:8" ht="30" x14ac:dyDescent="0.25">
      <c r="A59" s="14"/>
      <c r="B59" s="32" t="s">
        <v>100</v>
      </c>
      <c r="C59" s="32"/>
      <c r="D59" s="32"/>
      <c r="E59" s="32"/>
      <c r="F59" s="45"/>
      <c r="G59" s="46"/>
      <c r="H59" s="46"/>
    </row>
    <row r="60" spans="1:8" x14ac:dyDescent="0.25">
      <c r="A60" s="14"/>
      <c r="B60" s="32" t="s">
        <v>99</v>
      </c>
      <c r="C60" s="32"/>
      <c r="D60" s="32"/>
      <c r="E60" s="32"/>
      <c r="F60" s="45"/>
      <c r="G60" s="46"/>
      <c r="H60" s="46"/>
    </row>
    <row r="61" spans="1:8" ht="42.75" x14ac:dyDescent="0.25">
      <c r="A61" s="14" t="s">
        <v>45</v>
      </c>
      <c r="B61" s="25" t="s">
        <v>32</v>
      </c>
      <c r="C61" s="2"/>
      <c r="D61" s="2"/>
      <c r="E61" s="2"/>
      <c r="F61" s="8" t="s">
        <v>10</v>
      </c>
      <c r="G61" s="9">
        <v>11327.9</v>
      </c>
      <c r="H61" s="9"/>
    </row>
    <row r="62" spans="1:8" ht="30" x14ac:dyDescent="0.25">
      <c r="A62" s="59" t="s">
        <v>46</v>
      </c>
      <c r="B62" s="18" t="s">
        <v>33</v>
      </c>
      <c r="C62" s="18"/>
      <c r="D62" s="18"/>
      <c r="E62" s="18"/>
      <c r="F62" s="19" t="s">
        <v>10</v>
      </c>
      <c r="G62" s="20">
        <v>29436</v>
      </c>
      <c r="H62" s="20"/>
    </row>
    <row r="63" spans="1:8" ht="60.75" customHeight="1" x14ac:dyDescent="0.25">
      <c r="A63" s="14" t="s">
        <v>47</v>
      </c>
      <c r="B63" s="25" t="s">
        <v>34</v>
      </c>
      <c r="C63" s="2"/>
      <c r="D63" s="2"/>
      <c r="E63" s="2"/>
      <c r="F63" s="8" t="s">
        <v>10</v>
      </c>
      <c r="G63" s="9">
        <v>161517.32</v>
      </c>
      <c r="H63" s="9"/>
    </row>
    <row r="64" spans="1:8" ht="45" x14ac:dyDescent="0.25">
      <c r="A64" s="14"/>
      <c r="B64" s="47" t="s">
        <v>63</v>
      </c>
      <c r="C64" s="48" t="s">
        <v>69</v>
      </c>
      <c r="D64" s="48">
        <v>2</v>
      </c>
      <c r="E64" s="48"/>
      <c r="F64" s="49">
        <f>E64*D64</f>
        <v>0</v>
      </c>
      <c r="G64" s="49">
        <f>F64</f>
        <v>0</v>
      </c>
      <c r="H64" s="50"/>
    </row>
    <row r="65" spans="1:8" x14ac:dyDescent="0.25">
      <c r="A65" s="14"/>
      <c r="B65" s="47" t="s">
        <v>56</v>
      </c>
      <c r="C65" s="48" t="s">
        <v>70</v>
      </c>
      <c r="D65" s="48"/>
      <c r="E65" s="48"/>
      <c r="F65" s="49">
        <f t="shared" ref="F65:F74" si="0">E65*D65</f>
        <v>0</v>
      </c>
      <c r="G65" s="49"/>
      <c r="H65" s="50"/>
    </row>
    <row r="66" spans="1:8" x14ac:dyDescent="0.25">
      <c r="A66" s="14"/>
      <c r="B66" s="47" t="s">
        <v>57</v>
      </c>
      <c r="C66" s="48" t="s">
        <v>70</v>
      </c>
      <c r="D66" s="48"/>
      <c r="E66" s="48"/>
      <c r="F66" s="49">
        <f t="shared" si="0"/>
        <v>0</v>
      </c>
      <c r="G66" s="49"/>
      <c r="H66" s="50"/>
    </row>
    <row r="67" spans="1:8" x14ac:dyDescent="0.25">
      <c r="A67" s="21"/>
      <c r="B67" s="51" t="s">
        <v>58</v>
      </c>
      <c r="C67" s="52" t="s">
        <v>70</v>
      </c>
      <c r="D67" s="52"/>
      <c r="E67" s="52"/>
      <c r="F67" s="49">
        <f t="shared" si="0"/>
        <v>0</v>
      </c>
      <c r="G67" s="53"/>
      <c r="H67" s="51"/>
    </row>
    <row r="68" spans="1:8" x14ac:dyDescent="0.25">
      <c r="A68" s="14"/>
      <c r="B68" s="47" t="s">
        <v>59</v>
      </c>
      <c r="C68" s="48"/>
      <c r="D68" s="48"/>
      <c r="E68" s="48"/>
      <c r="F68" s="49">
        <f t="shared" si="0"/>
        <v>0</v>
      </c>
      <c r="G68" s="49"/>
      <c r="H68" s="50"/>
    </row>
    <row r="69" spans="1:8" x14ac:dyDescent="0.25">
      <c r="A69" s="14"/>
      <c r="B69" s="47" t="s">
        <v>71</v>
      </c>
      <c r="C69" s="48"/>
      <c r="D69" s="48"/>
      <c r="E69" s="48"/>
      <c r="F69" s="49">
        <f t="shared" si="0"/>
        <v>0</v>
      </c>
      <c r="G69" s="49"/>
      <c r="H69" s="50"/>
    </row>
    <row r="70" spans="1:8" x14ac:dyDescent="0.25">
      <c r="A70" s="14"/>
      <c r="B70" s="47" t="s">
        <v>72</v>
      </c>
      <c r="C70" s="48"/>
      <c r="D70" s="48"/>
      <c r="E70" s="48"/>
      <c r="F70" s="49">
        <f t="shared" si="0"/>
        <v>0</v>
      </c>
      <c r="G70" s="49"/>
      <c r="H70" s="50"/>
    </row>
    <row r="71" spans="1:8" x14ac:dyDescent="0.25">
      <c r="A71" s="14"/>
      <c r="B71" s="47" t="s">
        <v>73</v>
      </c>
      <c r="C71" s="48"/>
      <c r="D71" s="48"/>
      <c r="E71" s="48"/>
      <c r="F71" s="49">
        <f t="shared" si="0"/>
        <v>0</v>
      </c>
      <c r="G71" s="49"/>
      <c r="H71" s="50"/>
    </row>
    <row r="72" spans="1:8" x14ac:dyDescent="0.25">
      <c r="A72" s="14"/>
      <c r="B72" s="47" t="s">
        <v>61</v>
      </c>
      <c r="C72" s="48"/>
      <c r="D72" s="48"/>
      <c r="E72" s="48"/>
      <c r="F72" s="49">
        <f t="shared" si="0"/>
        <v>0</v>
      </c>
      <c r="G72" s="49"/>
      <c r="H72" s="50"/>
    </row>
    <row r="73" spans="1:8" x14ac:dyDescent="0.25">
      <c r="A73" s="14"/>
      <c r="B73" s="47" t="s">
        <v>62</v>
      </c>
      <c r="C73" s="48"/>
      <c r="D73" s="48"/>
      <c r="E73" s="48"/>
      <c r="F73" s="49">
        <f t="shared" si="0"/>
        <v>0</v>
      </c>
      <c r="G73" s="49"/>
      <c r="H73" s="50"/>
    </row>
    <row r="74" spans="1:8" ht="30" x14ac:dyDescent="0.25">
      <c r="A74" s="14"/>
      <c r="B74" s="47" t="s">
        <v>60</v>
      </c>
      <c r="C74" s="48"/>
      <c r="D74" s="48"/>
      <c r="E74" s="47"/>
      <c r="F74" s="49">
        <f t="shared" si="0"/>
        <v>0</v>
      </c>
      <c r="G74" s="49"/>
      <c r="H74" s="50"/>
    </row>
    <row r="75" spans="1:8" ht="30" x14ac:dyDescent="0.25">
      <c r="A75" s="14" t="s">
        <v>48</v>
      </c>
      <c r="B75" s="2" t="s">
        <v>35</v>
      </c>
      <c r="C75" s="2"/>
      <c r="D75" s="2"/>
      <c r="E75" s="2"/>
      <c r="F75" s="8" t="s">
        <v>10</v>
      </c>
      <c r="G75" s="9">
        <v>25265.14</v>
      </c>
      <c r="H75" s="9"/>
    </row>
    <row r="76" spans="1:8" ht="30" x14ac:dyDescent="0.25">
      <c r="A76" s="14" t="s">
        <v>49</v>
      </c>
      <c r="B76" s="2" t="s">
        <v>36</v>
      </c>
      <c r="C76" s="2"/>
      <c r="D76" s="2"/>
      <c r="E76" s="2"/>
      <c r="F76" s="8" t="s">
        <v>10</v>
      </c>
      <c r="G76" s="9">
        <v>17500</v>
      </c>
      <c r="H76" s="9"/>
    </row>
    <row r="77" spans="1:8" ht="28.5" x14ac:dyDescent="0.25">
      <c r="A77" s="14" t="s">
        <v>50</v>
      </c>
      <c r="B77" s="25" t="s">
        <v>37</v>
      </c>
      <c r="C77" s="2"/>
      <c r="D77" s="2"/>
      <c r="E77" s="2"/>
      <c r="F77" s="8" t="s">
        <v>10</v>
      </c>
      <c r="G77" s="9">
        <v>2097</v>
      </c>
      <c r="H77" s="9"/>
    </row>
    <row r="78" spans="1:8" x14ac:dyDescent="0.25">
      <c r="A78" s="14"/>
      <c r="B78" s="15" t="s">
        <v>76</v>
      </c>
      <c r="C78" s="15"/>
      <c r="D78" s="15"/>
      <c r="E78" s="15"/>
      <c r="F78" s="16"/>
      <c r="G78" s="17"/>
      <c r="H78" s="17"/>
    </row>
    <row r="79" spans="1:8" ht="15" customHeight="1" x14ac:dyDescent="0.25">
      <c r="A79" s="14"/>
      <c r="B79" s="15" t="s">
        <v>77</v>
      </c>
      <c r="C79" s="15"/>
      <c r="D79" s="15"/>
      <c r="E79" s="15"/>
      <c r="F79" s="16"/>
      <c r="G79" s="17"/>
      <c r="H79" s="17"/>
    </row>
    <row r="80" spans="1:8" x14ac:dyDescent="0.25">
      <c r="A80" s="14"/>
      <c r="B80" s="15" t="s">
        <v>78</v>
      </c>
      <c r="C80" s="15"/>
      <c r="D80" s="15"/>
      <c r="E80" s="15"/>
      <c r="F80" s="16"/>
      <c r="G80" s="17"/>
      <c r="H80" s="17"/>
    </row>
    <row r="81" spans="1:8" ht="42.75" x14ac:dyDescent="0.25">
      <c r="A81" s="14" t="s">
        <v>51</v>
      </c>
      <c r="B81" s="25" t="s">
        <v>38</v>
      </c>
      <c r="C81" s="2"/>
      <c r="D81" s="2"/>
      <c r="E81" s="2"/>
      <c r="F81" s="8" t="s">
        <v>10</v>
      </c>
      <c r="G81" s="9">
        <v>63849.919999999998</v>
      </c>
      <c r="H81" s="9"/>
    </row>
    <row r="82" spans="1:8" ht="42.75" x14ac:dyDescent="0.25">
      <c r="A82" s="14" t="s">
        <v>52</v>
      </c>
      <c r="B82" s="25" t="s">
        <v>39</v>
      </c>
      <c r="C82" s="2"/>
      <c r="D82" s="2"/>
      <c r="E82" s="2"/>
      <c r="F82" s="8" t="s">
        <v>10</v>
      </c>
      <c r="G82" s="9">
        <v>8609.2000000000007</v>
      </c>
      <c r="H82" s="9"/>
    </row>
    <row r="83" spans="1:8" x14ac:dyDescent="0.25">
      <c r="A83" s="14"/>
      <c r="B83" s="34" t="s">
        <v>101</v>
      </c>
      <c r="C83" s="34"/>
      <c r="D83" s="34"/>
      <c r="E83" s="34"/>
      <c r="F83" s="60"/>
      <c r="G83" s="61"/>
      <c r="H83" s="61"/>
    </row>
    <row r="84" spans="1:8" x14ac:dyDescent="0.25">
      <c r="A84" s="14"/>
      <c r="B84" s="34" t="s">
        <v>102</v>
      </c>
      <c r="C84" s="34"/>
      <c r="D84" s="34"/>
      <c r="E84" s="34"/>
      <c r="F84" s="60"/>
      <c r="G84" s="61"/>
      <c r="H84" s="61"/>
    </row>
    <row r="85" spans="1:8" x14ac:dyDescent="0.25">
      <c r="A85" s="14"/>
      <c r="B85" s="34" t="s">
        <v>103</v>
      </c>
      <c r="C85" s="34"/>
      <c r="D85" s="34"/>
      <c r="E85" s="34"/>
      <c r="F85" s="60"/>
      <c r="G85" s="61"/>
      <c r="H85" s="61"/>
    </row>
    <row r="86" spans="1:8" x14ac:dyDescent="0.25">
      <c r="A86" s="14"/>
      <c r="B86" s="34" t="s">
        <v>104</v>
      </c>
      <c r="C86" s="34"/>
      <c r="D86" s="34"/>
      <c r="E86" s="34"/>
      <c r="F86" s="60"/>
      <c r="G86" s="61"/>
      <c r="H86" s="61"/>
    </row>
    <row r="87" spans="1:8" x14ac:dyDescent="0.25">
      <c r="A87" s="14"/>
      <c r="B87" s="34" t="s">
        <v>105</v>
      </c>
      <c r="C87" s="34"/>
      <c r="D87" s="34"/>
      <c r="E87" s="34"/>
      <c r="F87" s="60"/>
      <c r="G87" s="61"/>
      <c r="H87" s="61"/>
    </row>
    <row r="88" spans="1:8" x14ac:dyDescent="0.25">
      <c r="A88" s="14"/>
      <c r="B88" s="34" t="s">
        <v>106</v>
      </c>
      <c r="C88" s="34"/>
      <c r="D88" s="34"/>
      <c r="E88" s="34"/>
      <c r="F88" s="60"/>
      <c r="G88" s="61"/>
      <c r="H88" s="61"/>
    </row>
    <row r="89" spans="1:8" x14ac:dyDescent="0.25">
      <c r="A89" s="14"/>
      <c r="B89" s="34" t="s">
        <v>107</v>
      </c>
      <c r="C89" s="34"/>
      <c r="D89" s="34"/>
      <c r="E89" s="34"/>
      <c r="F89" s="60"/>
      <c r="G89" s="61"/>
      <c r="H89" s="61"/>
    </row>
    <row r="90" spans="1:8" x14ac:dyDescent="0.25">
      <c r="A90" s="14"/>
      <c r="B90" s="34" t="s">
        <v>108</v>
      </c>
      <c r="C90" s="34"/>
      <c r="D90" s="34"/>
      <c r="E90" s="34"/>
      <c r="F90" s="60"/>
      <c r="G90" s="61"/>
      <c r="H90" s="61"/>
    </row>
    <row r="91" spans="1:8" x14ac:dyDescent="0.25">
      <c r="A91" s="14"/>
      <c r="B91" s="54" t="s">
        <v>109</v>
      </c>
      <c r="C91" s="2"/>
      <c r="D91" s="2">
        <f>SUM(D83:D90)</f>
        <v>0</v>
      </c>
      <c r="E91" s="2"/>
      <c r="F91" s="8"/>
      <c r="G91" s="9"/>
      <c r="H91" s="9"/>
    </row>
    <row r="92" spans="1:8" ht="57" x14ac:dyDescent="0.25">
      <c r="A92" s="14" t="s">
        <v>53</v>
      </c>
      <c r="B92" s="25" t="s">
        <v>40</v>
      </c>
      <c r="C92" s="2"/>
      <c r="D92" s="2"/>
      <c r="E92" s="2"/>
      <c r="F92" s="8" t="s">
        <v>10</v>
      </c>
      <c r="G92" s="9">
        <v>1359.35</v>
      </c>
      <c r="H92" s="9"/>
    </row>
    <row r="93" spans="1:8" x14ac:dyDescent="0.25">
      <c r="A93" s="59"/>
      <c r="B93" s="15" t="s">
        <v>113</v>
      </c>
      <c r="C93" s="15"/>
      <c r="D93" s="15"/>
      <c r="E93" s="15"/>
      <c r="F93" s="16"/>
      <c r="G93" s="17"/>
      <c r="H93" s="17"/>
    </row>
    <row r="94" spans="1:8" x14ac:dyDescent="0.25">
      <c r="A94" s="59"/>
      <c r="B94" s="15" t="s">
        <v>114</v>
      </c>
      <c r="C94" s="15"/>
      <c r="D94" s="15"/>
      <c r="E94" s="15"/>
      <c r="F94" s="16"/>
      <c r="G94" s="17"/>
      <c r="H94" s="17"/>
    </row>
    <row r="95" spans="1:8" ht="85.5" x14ac:dyDescent="0.25">
      <c r="A95" s="14" t="s">
        <v>54</v>
      </c>
      <c r="B95" s="25" t="s">
        <v>41</v>
      </c>
      <c r="C95" s="2"/>
      <c r="D95" s="2"/>
      <c r="E95" s="2"/>
      <c r="F95" s="8" t="s">
        <v>10</v>
      </c>
      <c r="G95" s="9">
        <v>30508.23</v>
      </c>
      <c r="H95" s="9"/>
    </row>
    <row r="96" spans="1:8" x14ac:dyDescent="0.25">
      <c r="A96" s="14"/>
      <c r="B96" s="55" t="s">
        <v>110</v>
      </c>
      <c r="C96" s="55"/>
      <c r="D96" s="55"/>
      <c r="E96" s="55"/>
      <c r="F96" s="56"/>
      <c r="G96" s="57"/>
      <c r="H96" s="57"/>
    </row>
    <row r="97" spans="1:8" ht="30" x14ac:dyDescent="0.25">
      <c r="A97" s="14"/>
      <c r="B97" s="55" t="s">
        <v>111</v>
      </c>
      <c r="C97" s="55"/>
      <c r="D97" s="55"/>
      <c r="E97" s="55"/>
      <c r="F97" s="56"/>
      <c r="G97" s="57"/>
      <c r="H97" s="57"/>
    </row>
    <row r="98" spans="1:8" x14ac:dyDescent="0.25">
      <c r="A98" s="14"/>
      <c r="B98" s="55" t="s">
        <v>112</v>
      </c>
      <c r="C98" s="55"/>
      <c r="D98" s="55"/>
      <c r="E98" s="55"/>
      <c r="F98" s="56"/>
      <c r="G98" s="57"/>
      <c r="H98" s="57"/>
    </row>
    <row r="99" spans="1:8" ht="28.5" x14ac:dyDescent="0.25">
      <c r="A99" s="14" t="s">
        <v>55</v>
      </c>
      <c r="B99" s="25" t="s">
        <v>42</v>
      </c>
      <c r="C99" s="2"/>
      <c r="D99" s="2"/>
      <c r="E99" s="2"/>
      <c r="F99" s="8" t="s">
        <v>10</v>
      </c>
      <c r="G99" s="9">
        <v>96470.09</v>
      </c>
      <c r="H99" s="9"/>
    </row>
    <row r="100" spans="1:8" x14ac:dyDescent="0.25">
      <c r="A100" s="21"/>
      <c r="B100" s="58" t="s">
        <v>80</v>
      </c>
      <c r="C100" s="58"/>
      <c r="D100" s="58"/>
      <c r="E100" s="58"/>
      <c r="F100" s="58"/>
      <c r="G100" s="58"/>
      <c r="H100" s="58"/>
    </row>
    <row r="101" spans="1:8" x14ac:dyDescent="0.25">
      <c r="A101" s="21"/>
      <c r="B101" s="58" t="s">
        <v>81</v>
      </c>
      <c r="C101" s="58"/>
      <c r="D101" s="58"/>
      <c r="E101" s="58"/>
      <c r="F101" s="58"/>
      <c r="G101" s="58"/>
      <c r="H101" s="58"/>
    </row>
    <row r="102" spans="1:8" x14ac:dyDescent="0.25">
      <c r="A102" s="21"/>
      <c r="B102" s="58" t="s">
        <v>79</v>
      </c>
      <c r="C102" s="58"/>
      <c r="D102" s="58"/>
      <c r="E102" s="58"/>
      <c r="F102" s="58"/>
      <c r="G102" s="58"/>
      <c r="H102" s="58"/>
    </row>
    <row r="103" spans="1:8" x14ac:dyDescent="0.25">
      <c r="A103" s="21"/>
      <c r="B103" s="58" t="s">
        <v>82</v>
      </c>
      <c r="C103" s="58"/>
      <c r="D103" s="58"/>
      <c r="E103" s="58"/>
      <c r="F103" s="58"/>
      <c r="G103" s="58"/>
      <c r="H103" s="58"/>
    </row>
    <row r="105" spans="1:8" ht="15.75" x14ac:dyDescent="0.25">
      <c r="B105" s="187" t="s">
        <v>115</v>
      </c>
      <c r="C105" s="187"/>
      <c r="D105" s="187"/>
      <c r="E105" s="188"/>
      <c r="F105" s="188"/>
      <c r="G105" s="188"/>
    </row>
    <row r="106" spans="1:8" ht="26.25" customHeight="1" x14ac:dyDescent="0.25">
      <c r="B106" s="189" t="s">
        <v>116</v>
      </c>
      <c r="C106" s="189"/>
      <c r="D106" s="189"/>
      <c r="E106" s="189" t="s">
        <v>117</v>
      </c>
      <c r="F106" s="189"/>
      <c r="G106" s="189"/>
    </row>
    <row r="107" spans="1:8" ht="25.5" customHeight="1" x14ac:dyDescent="0.25">
      <c r="B107" s="189" t="s">
        <v>119</v>
      </c>
      <c r="C107" s="189"/>
      <c r="D107" s="189"/>
      <c r="E107" s="189" t="s">
        <v>118</v>
      </c>
      <c r="F107" s="189"/>
      <c r="G107" s="189"/>
    </row>
  </sheetData>
  <mergeCells count="58">
    <mergeCell ref="B107:D107"/>
    <mergeCell ref="E106:G106"/>
    <mergeCell ref="E107:G107"/>
    <mergeCell ref="B28:D28"/>
    <mergeCell ref="E28:F28"/>
    <mergeCell ref="A3:H3"/>
    <mergeCell ref="B105:D105"/>
    <mergeCell ref="E105:G105"/>
    <mergeCell ref="B106:D106"/>
    <mergeCell ref="E21:F21"/>
    <mergeCell ref="E22:F22"/>
    <mergeCell ref="E23:F23"/>
    <mergeCell ref="E24:F24"/>
    <mergeCell ref="E25:F25"/>
    <mergeCell ref="E26:F26"/>
    <mergeCell ref="E15:F15"/>
    <mergeCell ref="E16:F16"/>
    <mergeCell ref="E17:F17"/>
    <mergeCell ref="E18:F18"/>
    <mergeCell ref="E19:F19"/>
    <mergeCell ref="E20:F20"/>
    <mergeCell ref="E9:F9"/>
    <mergeCell ref="E10:F10"/>
    <mergeCell ref="E11:F11"/>
    <mergeCell ref="E12:F12"/>
    <mergeCell ref="E13:F13"/>
    <mergeCell ref="E14:F14"/>
    <mergeCell ref="B21:D21"/>
    <mergeCell ref="B22:D22"/>
    <mergeCell ref="B23:D23"/>
    <mergeCell ref="B24:D24"/>
    <mergeCell ref="B14:D14"/>
    <mergeCell ref="B12:D12"/>
    <mergeCell ref="B13:D13"/>
    <mergeCell ref="B25:D25"/>
    <mergeCell ref="B26:D26"/>
    <mergeCell ref="B15:D15"/>
    <mergeCell ref="B16:D16"/>
    <mergeCell ref="B17:D17"/>
    <mergeCell ref="B18:D18"/>
    <mergeCell ref="B19:D19"/>
    <mergeCell ref="B20:D20"/>
    <mergeCell ref="A27:G27"/>
    <mergeCell ref="B7:D7"/>
    <mergeCell ref="E7:F7"/>
    <mergeCell ref="A2:H2"/>
    <mergeCell ref="A8:G8"/>
    <mergeCell ref="G14:G15"/>
    <mergeCell ref="H14:H15"/>
    <mergeCell ref="B4:D4"/>
    <mergeCell ref="E4:F4"/>
    <mergeCell ref="B5:D5"/>
    <mergeCell ref="E5:F5"/>
    <mergeCell ref="B6:D6"/>
    <mergeCell ref="E6:F6"/>
    <mergeCell ref="B9:D9"/>
    <mergeCell ref="B10:D10"/>
    <mergeCell ref="B11:D1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08"/>
  <sheetViews>
    <sheetView topLeftCell="A92" workbookViewId="0">
      <selection activeCell="G32" sqref="G32"/>
    </sheetView>
  </sheetViews>
  <sheetFormatPr defaultRowHeight="15" x14ac:dyDescent="0.25"/>
  <cols>
    <col min="1" max="1" width="5.5703125" style="111" bestFit="1" customWidth="1"/>
    <col min="2" max="2" width="35.28515625" style="111" bestFit="1" customWidth="1"/>
    <col min="3" max="4" width="9.140625" style="111"/>
    <col min="5" max="5" width="8.85546875" style="111" bestFit="1" customWidth="1"/>
    <col min="6" max="6" width="9" style="111" customWidth="1"/>
    <col min="7" max="7" width="11.28515625" style="128" bestFit="1" customWidth="1"/>
    <col min="8" max="8" width="9.140625" style="111"/>
  </cols>
  <sheetData>
    <row r="2" spans="1:8" ht="18.75" x14ac:dyDescent="0.25">
      <c r="A2" s="176" t="s">
        <v>68</v>
      </c>
      <c r="B2" s="176"/>
      <c r="C2" s="176"/>
      <c r="D2" s="176"/>
      <c r="E2" s="176"/>
      <c r="F2" s="176"/>
      <c r="G2" s="176"/>
      <c r="H2" s="176"/>
    </row>
    <row r="3" spans="1:8" ht="15" customHeight="1" x14ac:dyDescent="0.25">
      <c r="A3" s="185" t="str">
        <f>'сентябрь 20'!A3:H3</f>
        <v>МКД по адресу: г.Тула, Железнодорожная 28</v>
      </c>
      <c r="B3" s="185"/>
      <c r="C3" s="185"/>
      <c r="D3" s="185"/>
      <c r="E3" s="185"/>
      <c r="F3" s="185"/>
      <c r="G3" s="185"/>
      <c r="H3" s="185"/>
    </row>
    <row r="4" spans="1:8" ht="28.5" x14ac:dyDescent="0.25">
      <c r="A4" s="23" t="s">
        <v>0</v>
      </c>
      <c r="B4" s="179" t="s">
        <v>1</v>
      </c>
      <c r="C4" s="198"/>
      <c r="D4" s="198"/>
      <c r="E4" s="179" t="s">
        <v>2</v>
      </c>
      <c r="F4" s="199"/>
      <c r="G4" s="1" t="s">
        <v>3</v>
      </c>
      <c r="H4" s="1" t="s">
        <v>123</v>
      </c>
    </row>
    <row r="5" spans="1:8" x14ac:dyDescent="0.25">
      <c r="A5" s="3">
        <v>1</v>
      </c>
      <c r="B5" s="197" t="s">
        <v>4</v>
      </c>
      <c r="C5" s="198"/>
      <c r="D5" s="199"/>
      <c r="E5" s="200" t="s">
        <v>5</v>
      </c>
      <c r="F5" s="199"/>
      <c r="G5" s="112">
        <v>44244</v>
      </c>
      <c r="H5" s="112"/>
    </row>
    <row r="6" spans="1:8" x14ac:dyDescent="0.25">
      <c r="A6" s="3">
        <v>2</v>
      </c>
      <c r="B6" s="197" t="s">
        <v>6</v>
      </c>
      <c r="C6" s="198"/>
      <c r="D6" s="199"/>
      <c r="E6" s="200" t="s">
        <v>5</v>
      </c>
      <c r="F6" s="199"/>
      <c r="G6" s="112">
        <v>44105</v>
      </c>
      <c r="H6" s="112"/>
    </row>
    <row r="7" spans="1:8" x14ac:dyDescent="0.25">
      <c r="A7" s="3">
        <v>3</v>
      </c>
      <c r="B7" s="197" t="s">
        <v>7</v>
      </c>
      <c r="C7" s="198"/>
      <c r="D7" s="199"/>
      <c r="E7" s="200" t="s">
        <v>5</v>
      </c>
      <c r="F7" s="199"/>
      <c r="G7" s="112">
        <v>44135</v>
      </c>
      <c r="H7" s="112"/>
    </row>
    <row r="8" spans="1:8" ht="36.75" customHeight="1" x14ac:dyDescent="0.25">
      <c r="A8" s="177" t="s">
        <v>8</v>
      </c>
      <c r="B8" s="177"/>
      <c r="C8" s="177"/>
      <c r="D8" s="177"/>
      <c r="E8" s="177"/>
      <c r="F8" s="177"/>
      <c r="G8" s="177"/>
      <c r="H8" s="63"/>
    </row>
    <row r="9" spans="1:8" ht="28.5" x14ac:dyDescent="0.25">
      <c r="A9" s="1" t="s">
        <v>0</v>
      </c>
      <c r="B9" s="202" t="s">
        <v>1</v>
      </c>
      <c r="C9" s="203"/>
      <c r="D9" s="204"/>
      <c r="E9" s="179" t="s">
        <v>2</v>
      </c>
      <c r="F9" s="199"/>
      <c r="G9" s="1" t="s">
        <v>3</v>
      </c>
      <c r="H9" s="1" t="s">
        <v>123</v>
      </c>
    </row>
    <row r="10" spans="1:8" x14ac:dyDescent="0.25">
      <c r="A10" s="3">
        <v>4</v>
      </c>
      <c r="B10" s="197" t="s">
        <v>9</v>
      </c>
      <c r="C10" s="198"/>
      <c r="D10" s="199"/>
      <c r="E10" s="200" t="s">
        <v>10</v>
      </c>
      <c r="F10" s="199"/>
      <c r="G10" s="68">
        <v>0</v>
      </c>
      <c r="H10" s="68"/>
    </row>
    <row r="11" spans="1:8" ht="34.5" customHeight="1" x14ac:dyDescent="0.25">
      <c r="A11" s="3">
        <v>5</v>
      </c>
      <c r="B11" s="197" t="s">
        <v>11</v>
      </c>
      <c r="C11" s="198"/>
      <c r="D11" s="199"/>
      <c r="E11" s="200" t="s">
        <v>10</v>
      </c>
      <c r="F11" s="199"/>
      <c r="G11" s="127">
        <f>'сентябрь 20'!G25</f>
        <v>-30789.706800000004</v>
      </c>
      <c r="H11" s="114"/>
    </row>
    <row r="12" spans="1:8" x14ac:dyDescent="0.25">
      <c r="A12" s="3">
        <v>6</v>
      </c>
      <c r="B12" s="197" t="s">
        <v>12</v>
      </c>
      <c r="C12" s="198"/>
      <c r="D12" s="199"/>
      <c r="E12" s="200" t="s">
        <v>10</v>
      </c>
      <c r="F12" s="199"/>
      <c r="G12" s="127">
        <f>'сентябрь 20'!G26</f>
        <v>25870.89</v>
      </c>
      <c r="H12" s="114"/>
    </row>
    <row r="13" spans="1:8" ht="31.5" customHeight="1" x14ac:dyDescent="0.25">
      <c r="A13" s="3">
        <v>7</v>
      </c>
      <c r="B13" s="197" t="s">
        <v>13</v>
      </c>
      <c r="C13" s="198"/>
      <c r="D13" s="199"/>
      <c r="E13" s="200" t="s">
        <v>10</v>
      </c>
      <c r="F13" s="199"/>
      <c r="G13" s="114">
        <f>G14+G16</f>
        <v>14014.62</v>
      </c>
      <c r="H13" s="114"/>
    </row>
    <row r="14" spans="1:8" x14ac:dyDescent="0.25">
      <c r="A14" s="3">
        <v>8</v>
      </c>
      <c r="B14" s="197" t="s">
        <v>14</v>
      </c>
      <c r="C14" s="198"/>
      <c r="D14" s="199"/>
      <c r="E14" s="200" t="s">
        <v>10</v>
      </c>
      <c r="F14" s="199"/>
      <c r="G14" s="201">
        <v>14014.62</v>
      </c>
      <c r="H14" s="201"/>
    </row>
    <row r="15" spans="1:8" x14ac:dyDescent="0.25">
      <c r="A15" s="3">
        <v>9</v>
      </c>
      <c r="B15" s="197" t="s">
        <v>15</v>
      </c>
      <c r="C15" s="198"/>
      <c r="D15" s="199"/>
      <c r="E15" s="200" t="s">
        <v>10</v>
      </c>
      <c r="F15" s="199"/>
      <c r="G15" s="201"/>
      <c r="H15" s="201"/>
    </row>
    <row r="16" spans="1:8" x14ac:dyDescent="0.25">
      <c r="A16" s="3">
        <v>10</v>
      </c>
      <c r="B16" s="197" t="s">
        <v>16</v>
      </c>
      <c r="C16" s="198"/>
      <c r="D16" s="199"/>
      <c r="E16" s="200" t="s">
        <v>10</v>
      </c>
      <c r="F16" s="199"/>
      <c r="G16" s="127">
        <f>'сентябрь 20'!G16</f>
        <v>0</v>
      </c>
      <c r="H16" s="113"/>
    </row>
    <row r="17" spans="1:8" x14ac:dyDescent="0.25">
      <c r="A17" s="3">
        <v>11</v>
      </c>
      <c r="B17" s="197" t="s">
        <v>17</v>
      </c>
      <c r="C17" s="198"/>
      <c r="D17" s="199"/>
      <c r="E17" s="200" t="s">
        <v>10</v>
      </c>
      <c r="F17" s="199"/>
      <c r="G17" s="114">
        <f>SUM(G18:G22)</f>
        <v>17918.62</v>
      </c>
      <c r="H17" s="114"/>
    </row>
    <row r="18" spans="1:8" ht="28.5" customHeight="1" x14ac:dyDescent="0.25">
      <c r="A18" s="3">
        <v>12</v>
      </c>
      <c r="B18" s="197" t="s">
        <v>18</v>
      </c>
      <c r="C18" s="198"/>
      <c r="D18" s="199"/>
      <c r="E18" s="200" t="s">
        <v>10</v>
      </c>
      <c r="F18" s="199"/>
      <c r="G18" s="127">
        <v>17918.62</v>
      </c>
      <c r="H18" s="113"/>
    </row>
    <row r="19" spans="1:8" ht="31.5" customHeight="1" x14ac:dyDescent="0.25">
      <c r="A19" s="3">
        <v>13</v>
      </c>
      <c r="B19" s="197" t="s">
        <v>19</v>
      </c>
      <c r="C19" s="198"/>
      <c r="D19" s="199"/>
      <c r="E19" s="200" t="s">
        <v>10</v>
      </c>
      <c r="F19" s="199"/>
      <c r="G19" s="68">
        <v>0</v>
      </c>
      <c r="H19" s="68"/>
    </row>
    <row r="20" spans="1:8" x14ac:dyDescent="0.25">
      <c r="A20" s="3">
        <v>14</v>
      </c>
      <c r="B20" s="197" t="s">
        <v>20</v>
      </c>
      <c r="C20" s="198"/>
      <c r="D20" s="199"/>
      <c r="E20" s="200" t="s">
        <v>10</v>
      </c>
      <c r="F20" s="199"/>
      <c r="G20" s="68">
        <v>0</v>
      </c>
      <c r="H20" s="68"/>
    </row>
    <row r="21" spans="1:8" ht="17.25" customHeight="1" x14ac:dyDescent="0.25">
      <c r="A21" s="3">
        <v>15</v>
      </c>
      <c r="B21" s="197" t="s">
        <v>21</v>
      </c>
      <c r="C21" s="198"/>
      <c r="D21" s="199"/>
      <c r="E21" s="200" t="s">
        <v>10</v>
      </c>
      <c r="F21" s="199"/>
      <c r="G21" s="68">
        <v>0</v>
      </c>
      <c r="H21" s="68"/>
    </row>
    <row r="22" spans="1:8" x14ac:dyDescent="0.25">
      <c r="A22" s="3">
        <v>16</v>
      </c>
      <c r="B22" s="197" t="s">
        <v>22</v>
      </c>
      <c r="C22" s="198"/>
      <c r="D22" s="199"/>
      <c r="E22" s="200" t="s">
        <v>10</v>
      </c>
      <c r="F22" s="199"/>
      <c r="G22" s="68">
        <v>0</v>
      </c>
      <c r="H22" s="68"/>
    </row>
    <row r="23" spans="1:8" ht="17.25" customHeight="1" x14ac:dyDescent="0.25">
      <c r="A23" s="3">
        <v>17</v>
      </c>
      <c r="B23" s="197" t="s">
        <v>23</v>
      </c>
      <c r="C23" s="198"/>
      <c r="D23" s="199"/>
      <c r="E23" s="200" t="s">
        <v>10</v>
      </c>
      <c r="F23" s="199"/>
      <c r="G23" s="114">
        <f>G10+G11+G17</f>
        <v>-12871.086800000005</v>
      </c>
      <c r="H23" s="114"/>
    </row>
    <row r="24" spans="1:8" x14ac:dyDescent="0.25">
      <c r="A24" s="3">
        <v>18</v>
      </c>
      <c r="B24" s="197" t="s">
        <v>24</v>
      </c>
      <c r="C24" s="198"/>
      <c r="D24" s="199"/>
      <c r="E24" s="200" t="s">
        <v>10</v>
      </c>
      <c r="F24" s="199"/>
      <c r="G24" s="68">
        <v>0</v>
      </c>
      <c r="H24" s="68"/>
    </row>
    <row r="25" spans="1:8" ht="30.75" customHeight="1" x14ac:dyDescent="0.25">
      <c r="A25" s="3">
        <v>19</v>
      </c>
      <c r="B25" s="197" t="s">
        <v>25</v>
      </c>
      <c r="C25" s="198"/>
      <c r="D25" s="199"/>
      <c r="E25" s="200" t="s">
        <v>10</v>
      </c>
      <c r="F25" s="199"/>
      <c r="G25" s="68">
        <f>G11+G17-SUM(G31:G104)</f>
        <v>-34327.222400000006</v>
      </c>
      <c r="H25" s="115"/>
    </row>
    <row r="26" spans="1:8" x14ac:dyDescent="0.25">
      <c r="A26" s="3">
        <v>20</v>
      </c>
      <c r="B26" s="197" t="s">
        <v>26</v>
      </c>
      <c r="C26" s="198"/>
      <c r="D26" s="199"/>
      <c r="E26" s="200" t="s">
        <v>10</v>
      </c>
      <c r="F26" s="199"/>
      <c r="G26" s="114">
        <f>G13-G17+G12</f>
        <v>21966.89</v>
      </c>
      <c r="H26" s="114"/>
    </row>
    <row r="27" spans="1:8" ht="33.75" customHeight="1" x14ac:dyDescent="0.25">
      <c r="A27" s="177" t="s">
        <v>27</v>
      </c>
      <c r="B27" s="177"/>
      <c r="C27" s="177"/>
      <c r="D27" s="177"/>
      <c r="E27" s="177"/>
      <c r="F27" s="177"/>
      <c r="G27" s="177"/>
      <c r="H27" s="63"/>
    </row>
    <row r="28" spans="1:8" ht="99.75" x14ac:dyDescent="0.25">
      <c r="A28" s="1" t="s">
        <v>0</v>
      </c>
      <c r="B28" s="179" t="s">
        <v>28</v>
      </c>
      <c r="C28" s="195"/>
      <c r="D28" s="196"/>
      <c r="E28" s="179" t="s">
        <v>2</v>
      </c>
      <c r="F28" s="196"/>
      <c r="G28" s="1" t="s">
        <v>124</v>
      </c>
      <c r="H28" s="1" t="s">
        <v>123</v>
      </c>
    </row>
    <row r="29" spans="1:8" ht="36" x14ac:dyDescent="0.25">
      <c r="A29" s="24"/>
      <c r="B29" s="24" t="s">
        <v>74</v>
      </c>
      <c r="C29" s="64" t="s">
        <v>64</v>
      </c>
      <c r="D29" s="64" t="s">
        <v>65</v>
      </c>
      <c r="E29" s="64" t="s">
        <v>66</v>
      </c>
      <c r="F29" s="64" t="s">
        <v>67</v>
      </c>
      <c r="G29" s="1"/>
      <c r="H29" s="1"/>
    </row>
    <row r="30" spans="1:8" x14ac:dyDescent="0.25">
      <c r="A30" s="1"/>
      <c r="B30" s="1">
        <v>21</v>
      </c>
      <c r="C30" s="1"/>
      <c r="D30" s="1"/>
      <c r="E30" s="1"/>
      <c r="F30" s="65"/>
      <c r="G30" s="1">
        <v>22</v>
      </c>
      <c r="H30" s="1"/>
    </row>
    <row r="31" spans="1:8" ht="85.5" x14ac:dyDescent="0.25">
      <c r="A31" s="14" t="s">
        <v>43</v>
      </c>
      <c r="B31" s="66" t="s">
        <v>30</v>
      </c>
      <c r="C31" s="67"/>
      <c r="D31" s="67"/>
      <c r="E31" s="67"/>
      <c r="F31" s="3" t="s">
        <v>10</v>
      </c>
      <c r="G31" s="68">
        <f>F32+F37+F42+F45+F50</f>
        <v>10823.8</v>
      </c>
      <c r="H31" s="68"/>
    </row>
    <row r="32" spans="1:8" x14ac:dyDescent="0.25">
      <c r="A32" s="14"/>
      <c r="B32" s="69" t="s">
        <v>84</v>
      </c>
      <c r="C32" s="70"/>
      <c r="D32" s="70"/>
      <c r="E32" s="70"/>
      <c r="F32" s="71">
        <f>F33+F34+F35+F36</f>
        <v>1403</v>
      </c>
      <c r="G32" s="72"/>
      <c r="H32" s="72"/>
    </row>
    <row r="33" spans="1:8" x14ac:dyDescent="0.25">
      <c r="A33" s="14"/>
      <c r="B33" s="70" t="s">
        <v>85</v>
      </c>
      <c r="C33" s="70"/>
      <c r="D33" s="70"/>
      <c r="E33" s="70"/>
      <c r="F33" s="71">
        <v>0</v>
      </c>
      <c r="G33" s="72"/>
      <c r="H33" s="72"/>
    </row>
    <row r="34" spans="1:8" x14ac:dyDescent="0.25">
      <c r="A34" s="14"/>
      <c r="B34" s="70" t="s">
        <v>86</v>
      </c>
      <c r="C34" s="70" t="s">
        <v>69</v>
      </c>
      <c r="D34" s="70">
        <v>1</v>
      </c>
      <c r="E34" s="70">
        <v>950</v>
      </c>
      <c r="F34" s="71">
        <f>E34*D34</f>
        <v>950</v>
      </c>
      <c r="G34" s="72"/>
      <c r="H34" s="72"/>
    </row>
    <row r="35" spans="1:8" x14ac:dyDescent="0.25">
      <c r="A35" s="14"/>
      <c r="B35" s="70" t="s">
        <v>87</v>
      </c>
      <c r="C35" s="70" t="s">
        <v>69</v>
      </c>
      <c r="D35" s="70">
        <v>1</v>
      </c>
      <c r="E35" s="70">
        <v>453</v>
      </c>
      <c r="F35" s="71">
        <f>E35*D35</f>
        <v>453</v>
      </c>
      <c r="G35" s="72"/>
      <c r="H35" s="72"/>
    </row>
    <row r="36" spans="1:8" ht="45" x14ac:dyDescent="0.25">
      <c r="A36" s="14"/>
      <c r="B36" s="70" t="s">
        <v>96</v>
      </c>
      <c r="C36" s="70"/>
      <c r="D36" s="70"/>
      <c r="E36" s="70"/>
      <c r="F36" s="71">
        <v>0</v>
      </c>
      <c r="G36" s="72"/>
      <c r="H36" s="72"/>
    </row>
    <row r="37" spans="1:8" ht="28.5" x14ac:dyDescent="0.25">
      <c r="A37" s="14"/>
      <c r="B37" s="73" t="s">
        <v>91</v>
      </c>
      <c r="C37" s="74"/>
      <c r="D37" s="74"/>
      <c r="E37" s="74"/>
      <c r="F37" s="75">
        <v>0</v>
      </c>
      <c r="G37" s="76"/>
      <c r="H37" s="76"/>
    </row>
    <row r="38" spans="1:8" ht="30" x14ac:dyDescent="0.25">
      <c r="A38" s="14"/>
      <c r="B38" s="74" t="s">
        <v>90</v>
      </c>
      <c r="C38" s="74"/>
      <c r="D38" s="74"/>
      <c r="E38" s="74"/>
      <c r="F38" s="75">
        <v>0</v>
      </c>
      <c r="G38" s="76"/>
      <c r="H38" s="76"/>
    </row>
    <row r="39" spans="1:8" ht="30" x14ac:dyDescent="0.25">
      <c r="A39" s="14"/>
      <c r="B39" s="74" t="s">
        <v>88</v>
      </c>
      <c r="C39" s="74"/>
      <c r="D39" s="74"/>
      <c r="E39" s="74"/>
      <c r="F39" s="75">
        <v>0</v>
      </c>
      <c r="G39" s="76"/>
      <c r="H39" s="76"/>
    </row>
    <row r="40" spans="1:8" ht="30" x14ac:dyDescent="0.25">
      <c r="A40" s="14"/>
      <c r="B40" s="74" t="s">
        <v>95</v>
      </c>
      <c r="C40" s="74"/>
      <c r="D40" s="74"/>
      <c r="E40" s="74"/>
      <c r="F40" s="75">
        <v>0</v>
      </c>
      <c r="G40" s="76"/>
      <c r="H40" s="76"/>
    </row>
    <row r="41" spans="1:8" ht="45" x14ac:dyDescent="0.25">
      <c r="A41" s="14"/>
      <c r="B41" s="74" t="s">
        <v>96</v>
      </c>
      <c r="C41" s="74"/>
      <c r="D41" s="74"/>
      <c r="E41" s="74"/>
      <c r="F41" s="75">
        <v>0</v>
      </c>
      <c r="G41" s="76"/>
      <c r="H41" s="76"/>
    </row>
    <row r="42" spans="1:8" x14ac:dyDescent="0.25">
      <c r="A42" s="14"/>
      <c r="B42" s="77" t="s">
        <v>89</v>
      </c>
      <c r="C42" s="78"/>
      <c r="D42" s="78"/>
      <c r="E42" s="78"/>
      <c r="F42" s="79">
        <v>0</v>
      </c>
      <c r="G42" s="80"/>
      <c r="H42" s="80"/>
    </row>
    <row r="43" spans="1:8" x14ac:dyDescent="0.25">
      <c r="A43" s="14"/>
      <c r="B43" s="78" t="s">
        <v>131</v>
      </c>
      <c r="C43" s="79" t="s">
        <v>132</v>
      </c>
      <c r="D43" s="79">
        <v>1</v>
      </c>
      <c r="E43" s="79"/>
      <c r="F43" s="79">
        <v>0</v>
      </c>
      <c r="G43" s="80"/>
      <c r="H43" s="80"/>
    </row>
    <row r="44" spans="1:8" ht="30" x14ac:dyDescent="0.25">
      <c r="A44" s="14"/>
      <c r="B44" s="78" t="s">
        <v>90</v>
      </c>
      <c r="C44" s="78"/>
      <c r="D44" s="78"/>
      <c r="E44" s="78"/>
      <c r="F44" s="79">
        <v>0</v>
      </c>
      <c r="G44" s="80"/>
      <c r="H44" s="80"/>
    </row>
    <row r="45" spans="1:8" x14ac:dyDescent="0.25">
      <c r="A45" s="14"/>
      <c r="B45" s="81" t="s">
        <v>92</v>
      </c>
      <c r="C45" s="82"/>
      <c r="D45" s="82"/>
      <c r="E45" s="82"/>
      <c r="F45" s="83">
        <v>0</v>
      </c>
      <c r="G45" s="84"/>
      <c r="H45" s="84"/>
    </row>
    <row r="46" spans="1:8" ht="30" x14ac:dyDescent="0.25">
      <c r="A46" s="14"/>
      <c r="B46" s="82" t="s">
        <v>90</v>
      </c>
      <c r="C46" s="82"/>
      <c r="D46" s="82"/>
      <c r="E46" s="82"/>
      <c r="F46" s="83">
        <v>0</v>
      </c>
      <c r="G46" s="84"/>
      <c r="H46" s="84"/>
    </row>
    <row r="47" spans="1:8" ht="30" x14ac:dyDescent="0.25">
      <c r="A47" s="14"/>
      <c r="B47" s="82" t="s">
        <v>88</v>
      </c>
      <c r="C47" s="82"/>
      <c r="D47" s="82"/>
      <c r="E47" s="82"/>
      <c r="F47" s="83">
        <v>0</v>
      </c>
      <c r="G47" s="84"/>
      <c r="H47" s="84"/>
    </row>
    <row r="48" spans="1:8" ht="30" x14ac:dyDescent="0.25">
      <c r="A48" s="14"/>
      <c r="B48" s="82" t="s">
        <v>95</v>
      </c>
      <c r="C48" s="82"/>
      <c r="D48" s="82"/>
      <c r="E48" s="82"/>
      <c r="F48" s="83">
        <v>0</v>
      </c>
      <c r="G48" s="84"/>
      <c r="H48" s="84"/>
    </row>
    <row r="49" spans="1:8" ht="45" x14ac:dyDescent="0.25">
      <c r="A49" s="14"/>
      <c r="B49" s="82" t="s">
        <v>96</v>
      </c>
      <c r="C49" s="82"/>
      <c r="D49" s="82"/>
      <c r="E49" s="82"/>
      <c r="F49" s="83">
        <v>0</v>
      </c>
      <c r="G49" s="84"/>
      <c r="H49" s="84"/>
    </row>
    <row r="50" spans="1:8" x14ac:dyDescent="0.25">
      <c r="A50" s="14"/>
      <c r="B50" s="85" t="s">
        <v>93</v>
      </c>
      <c r="C50" s="86"/>
      <c r="D50" s="86"/>
      <c r="E50" s="86"/>
      <c r="F50" s="104">
        <f>F51+F52+F53+F54+F55</f>
        <v>9420.7999999999993</v>
      </c>
      <c r="G50" s="86"/>
      <c r="H50" s="86"/>
    </row>
    <row r="51" spans="1:8" ht="30" x14ac:dyDescent="0.25">
      <c r="A51" s="14"/>
      <c r="B51" s="86" t="s">
        <v>90</v>
      </c>
      <c r="C51" s="86"/>
      <c r="D51" s="86"/>
      <c r="E51" s="86"/>
      <c r="F51" s="104">
        <v>0</v>
      </c>
      <c r="G51" s="86"/>
      <c r="H51" s="86"/>
    </row>
    <row r="52" spans="1:8" ht="30" x14ac:dyDescent="0.25">
      <c r="A52" s="14"/>
      <c r="B52" s="86" t="s">
        <v>88</v>
      </c>
      <c r="C52" s="86"/>
      <c r="D52" s="86"/>
      <c r="E52" s="86"/>
      <c r="F52" s="104">
        <v>0</v>
      </c>
      <c r="G52" s="86"/>
      <c r="H52" s="86"/>
    </row>
    <row r="53" spans="1:8" ht="30" x14ac:dyDescent="0.25">
      <c r="A53" s="14"/>
      <c r="B53" s="86" t="s">
        <v>94</v>
      </c>
      <c r="C53" s="86"/>
      <c r="D53" s="86"/>
      <c r="E53" s="86"/>
      <c r="F53" s="104">
        <f>'сентябрь 20'!F52</f>
        <v>9420.7999999999993</v>
      </c>
      <c r="G53" s="86"/>
      <c r="H53" s="86"/>
    </row>
    <row r="54" spans="1:8" ht="30" x14ac:dyDescent="0.25">
      <c r="A54" s="14"/>
      <c r="B54" s="86" t="s">
        <v>95</v>
      </c>
      <c r="C54" s="86"/>
      <c r="D54" s="86"/>
      <c r="E54" s="86"/>
      <c r="F54" s="104">
        <v>0</v>
      </c>
      <c r="G54" s="86"/>
      <c r="H54" s="86"/>
    </row>
    <row r="55" spans="1:8" ht="45" x14ac:dyDescent="0.25">
      <c r="A55" s="14"/>
      <c r="B55" s="86" t="s">
        <v>96</v>
      </c>
      <c r="C55" s="86"/>
      <c r="D55" s="86"/>
      <c r="E55" s="86"/>
      <c r="F55" s="104">
        <v>0</v>
      </c>
      <c r="G55" s="86"/>
      <c r="H55" s="86"/>
    </row>
    <row r="56" spans="1:8" ht="28.5" x14ac:dyDescent="0.25">
      <c r="A56" s="14" t="s">
        <v>44</v>
      </c>
      <c r="B56" s="66" t="s">
        <v>31</v>
      </c>
      <c r="C56" s="67"/>
      <c r="D56" s="67"/>
      <c r="E56" s="67"/>
      <c r="F56" s="3" t="s">
        <v>10</v>
      </c>
      <c r="G56" s="68">
        <f>F57+F58+F59+F60</f>
        <v>1625.1696000000002</v>
      </c>
      <c r="H56" s="68"/>
    </row>
    <row r="57" spans="1:8" x14ac:dyDescent="0.25">
      <c r="A57" s="14"/>
      <c r="B57" s="87" t="s">
        <v>97</v>
      </c>
      <c r="C57" s="87" t="s">
        <v>125</v>
      </c>
      <c r="D57" s="87">
        <f>'сентябрь 20'!D56</f>
        <v>14</v>
      </c>
      <c r="E57" s="87">
        <v>6</v>
      </c>
      <c r="F57" s="88">
        <f>E57*D57</f>
        <v>84</v>
      </c>
      <c r="G57" s="89"/>
      <c r="H57" s="89"/>
    </row>
    <row r="58" spans="1:8" ht="30" x14ac:dyDescent="0.25">
      <c r="A58" s="14"/>
      <c r="B58" s="87" t="s">
        <v>98</v>
      </c>
      <c r="C58" s="87" t="s">
        <v>125</v>
      </c>
      <c r="D58" s="87">
        <f>'сентябрь 20'!D57</f>
        <v>14</v>
      </c>
      <c r="E58" s="87">
        <v>30</v>
      </c>
      <c r="F58" s="88">
        <f>E58*D58</f>
        <v>420</v>
      </c>
      <c r="G58" s="89"/>
      <c r="H58" s="89"/>
    </row>
    <row r="59" spans="1:8" ht="30" x14ac:dyDescent="0.25">
      <c r="A59" s="14"/>
      <c r="B59" s="87" t="s">
        <v>100</v>
      </c>
      <c r="C59" s="87" t="s">
        <v>10</v>
      </c>
      <c r="D59" s="116">
        <f>G13</f>
        <v>14014.62</v>
      </c>
      <c r="E59" s="87">
        <v>0.03</v>
      </c>
      <c r="F59" s="117">
        <f>D59*E59</f>
        <v>420.43860000000001</v>
      </c>
      <c r="G59" s="89"/>
      <c r="H59" s="89"/>
    </row>
    <row r="60" spans="1:8" x14ac:dyDescent="0.25">
      <c r="A60" s="14"/>
      <c r="B60" s="87" t="s">
        <v>99</v>
      </c>
      <c r="C60" s="87" t="s">
        <v>10</v>
      </c>
      <c r="D60" s="116">
        <f>D59</f>
        <v>14014.62</v>
      </c>
      <c r="E60" s="87">
        <v>0.05</v>
      </c>
      <c r="F60" s="117">
        <f>E60*D60</f>
        <v>700.73100000000011</v>
      </c>
      <c r="G60" s="89"/>
      <c r="H60" s="89"/>
    </row>
    <row r="61" spans="1:8" ht="57" x14ac:dyDescent="0.25">
      <c r="A61" s="14" t="s">
        <v>45</v>
      </c>
      <c r="B61" s="66" t="s">
        <v>32</v>
      </c>
      <c r="C61" s="67"/>
      <c r="D61" s="67"/>
      <c r="E61" s="67"/>
      <c r="F61" s="3" t="s">
        <v>10</v>
      </c>
      <c r="G61" s="68">
        <v>0</v>
      </c>
      <c r="H61" s="68"/>
    </row>
    <row r="62" spans="1:8" ht="30" x14ac:dyDescent="0.25">
      <c r="A62" s="59" t="s">
        <v>46</v>
      </c>
      <c r="B62" s="90" t="s">
        <v>33</v>
      </c>
      <c r="C62" s="90"/>
      <c r="D62" s="90"/>
      <c r="E62" s="90"/>
      <c r="F62" s="91"/>
      <c r="G62" s="92">
        <v>0</v>
      </c>
      <c r="H62" s="92"/>
    </row>
    <row r="63" spans="1:8" ht="85.5" x14ac:dyDescent="0.25">
      <c r="A63" s="14" t="s">
        <v>47</v>
      </c>
      <c r="B63" s="66" t="s">
        <v>34</v>
      </c>
      <c r="C63" s="67"/>
      <c r="D63" s="67"/>
      <c r="E63" s="67"/>
      <c r="F63" s="3" t="s">
        <v>10</v>
      </c>
      <c r="G63" s="68">
        <f>SUM(F64:F74)</f>
        <v>0</v>
      </c>
      <c r="H63" s="68"/>
    </row>
    <row r="64" spans="1:8" ht="45" x14ac:dyDescent="0.25">
      <c r="A64" s="14"/>
      <c r="B64" s="93" t="s">
        <v>63</v>
      </c>
      <c r="C64" s="94" t="s">
        <v>69</v>
      </c>
      <c r="D64" s="94">
        <v>0</v>
      </c>
      <c r="E64" s="94"/>
      <c r="F64" s="95">
        <f>E64*D64</f>
        <v>0</v>
      </c>
      <c r="G64" s="95"/>
      <c r="H64" s="96"/>
    </row>
    <row r="65" spans="1:8" x14ac:dyDescent="0.25">
      <c r="A65" s="14"/>
      <c r="B65" s="93" t="s">
        <v>56</v>
      </c>
      <c r="C65" s="94" t="s">
        <v>70</v>
      </c>
      <c r="D65" s="94"/>
      <c r="E65" s="94"/>
      <c r="F65" s="95">
        <f t="shared" ref="F65:F74" si="0">E65*D65</f>
        <v>0</v>
      </c>
      <c r="G65" s="95"/>
      <c r="H65" s="96"/>
    </row>
    <row r="66" spans="1:8" x14ac:dyDescent="0.25">
      <c r="A66" s="14"/>
      <c r="B66" s="93" t="s">
        <v>57</v>
      </c>
      <c r="C66" s="94" t="s">
        <v>70</v>
      </c>
      <c r="D66" s="94"/>
      <c r="E66" s="94"/>
      <c r="F66" s="95">
        <f t="shared" si="0"/>
        <v>0</v>
      </c>
      <c r="G66" s="95"/>
      <c r="H66" s="96"/>
    </row>
    <row r="67" spans="1:8" x14ac:dyDescent="0.25">
      <c r="A67" s="97"/>
      <c r="B67" s="98" t="s">
        <v>58</v>
      </c>
      <c r="C67" s="99" t="s">
        <v>70</v>
      </c>
      <c r="D67" s="99"/>
      <c r="E67" s="99"/>
      <c r="F67" s="95">
        <f t="shared" si="0"/>
        <v>0</v>
      </c>
      <c r="G67" s="124"/>
      <c r="H67" s="98"/>
    </row>
    <row r="68" spans="1:8" x14ac:dyDescent="0.25">
      <c r="A68" s="14"/>
      <c r="B68" s="93" t="s">
        <v>59</v>
      </c>
      <c r="C68" s="94"/>
      <c r="D68" s="94"/>
      <c r="E68" s="94"/>
      <c r="F68" s="95">
        <f t="shared" si="0"/>
        <v>0</v>
      </c>
      <c r="G68" s="95"/>
      <c r="H68" s="96"/>
    </row>
    <row r="69" spans="1:8" x14ac:dyDescent="0.25">
      <c r="A69" s="14"/>
      <c r="B69" s="93" t="s">
        <v>71</v>
      </c>
      <c r="C69" s="94"/>
      <c r="D69" s="94"/>
      <c r="E69" s="94"/>
      <c r="F69" s="95">
        <f t="shared" si="0"/>
        <v>0</v>
      </c>
      <c r="G69" s="95"/>
      <c r="H69" s="96"/>
    </row>
    <row r="70" spans="1:8" x14ac:dyDescent="0.25">
      <c r="A70" s="14"/>
      <c r="B70" s="93" t="s">
        <v>72</v>
      </c>
      <c r="C70" s="94"/>
      <c r="D70" s="94"/>
      <c r="E70" s="94"/>
      <c r="F70" s="95">
        <f t="shared" si="0"/>
        <v>0</v>
      </c>
      <c r="G70" s="95"/>
      <c r="H70" s="96"/>
    </row>
    <row r="71" spans="1:8" x14ac:dyDescent="0.25">
      <c r="A71" s="14"/>
      <c r="B71" s="93" t="s">
        <v>73</v>
      </c>
      <c r="C71" s="94"/>
      <c r="D71" s="94"/>
      <c r="E71" s="94"/>
      <c r="F71" s="95">
        <f t="shared" si="0"/>
        <v>0</v>
      </c>
      <c r="G71" s="95"/>
      <c r="H71" s="96"/>
    </row>
    <row r="72" spans="1:8" ht="30" x14ac:dyDescent="0.25">
      <c r="A72" s="14"/>
      <c r="B72" s="93" t="s">
        <v>61</v>
      </c>
      <c r="C72" s="94"/>
      <c r="D72" s="94"/>
      <c r="E72" s="94"/>
      <c r="F72" s="95">
        <f t="shared" si="0"/>
        <v>0</v>
      </c>
      <c r="G72" s="95"/>
      <c r="H72" s="96"/>
    </row>
    <row r="73" spans="1:8" x14ac:dyDescent="0.25">
      <c r="A73" s="14"/>
      <c r="B73" s="93" t="s">
        <v>62</v>
      </c>
      <c r="C73" s="94"/>
      <c r="D73" s="94"/>
      <c r="E73" s="94"/>
      <c r="F73" s="95">
        <f t="shared" si="0"/>
        <v>0</v>
      </c>
      <c r="G73" s="95"/>
      <c r="H73" s="96"/>
    </row>
    <row r="74" spans="1:8" ht="30" x14ac:dyDescent="0.25">
      <c r="A74" s="14"/>
      <c r="B74" s="93" t="s">
        <v>60</v>
      </c>
      <c r="C74" s="94"/>
      <c r="D74" s="94"/>
      <c r="E74" s="93"/>
      <c r="F74" s="95">
        <f t="shared" si="0"/>
        <v>0</v>
      </c>
      <c r="G74" s="95"/>
      <c r="H74" s="96"/>
    </row>
    <row r="75" spans="1:8" ht="42.75" x14ac:dyDescent="0.25">
      <c r="A75" s="14" t="s">
        <v>48</v>
      </c>
      <c r="B75" s="66" t="s">
        <v>35</v>
      </c>
      <c r="C75" s="67"/>
      <c r="D75" s="67"/>
      <c r="E75" s="67"/>
      <c r="F75" s="3" t="s">
        <v>10</v>
      </c>
      <c r="G75" s="68">
        <v>0</v>
      </c>
      <c r="H75" s="68"/>
    </row>
    <row r="76" spans="1:8" ht="42.75" x14ac:dyDescent="0.25">
      <c r="A76" s="14" t="s">
        <v>49</v>
      </c>
      <c r="B76" s="66" t="s">
        <v>36</v>
      </c>
      <c r="C76" s="67"/>
      <c r="D76" s="67"/>
      <c r="E76" s="67"/>
      <c r="F76" s="3" t="s">
        <v>10</v>
      </c>
      <c r="G76" s="68">
        <v>0</v>
      </c>
      <c r="H76" s="68"/>
    </row>
    <row r="77" spans="1:8" ht="42.75" x14ac:dyDescent="0.25">
      <c r="A77" s="14" t="s">
        <v>50</v>
      </c>
      <c r="B77" s="66" t="s">
        <v>37</v>
      </c>
      <c r="C77" s="67"/>
      <c r="D77" s="67"/>
      <c r="E77" s="67"/>
      <c r="F77" s="3" t="s">
        <v>10</v>
      </c>
      <c r="G77" s="68">
        <f>F78</f>
        <v>925.2</v>
      </c>
      <c r="H77" s="68"/>
    </row>
    <row r="78" spans="1:8" x14ac:dyDescent="0.25">
      <c r="A78" s="14"/>
      <c r="B78" s="101" t="s">
        <v>76</v>
      </c>
      <c r="C78" s="101" t="s">
        <v>70</v>
      </c>
      <c r="D78" s="101">
        <f>'сентябрь 20'!D77</f>
        <v>925.2</v>
      </c>
      <c r="E78" s="101">
        <v>1</v>
      </c>
      <c r="F78" s="102">
        <f>E78*D78</f>
        <v>925.2</v>
      </c>
      <c r="G78" s="103"/>
      <c r="H78" s="103"/>
    </row>
    <row r="79" spans="1:8" ht="30" x14ac:dyDescent="0.25">
      <c r="A79" s="14"/>
      <c r="B79" s="101" t="s">
        <v>77</v>
      </c>
      <c r="C79" s="101"/>
      <c r="D79" s="101"/>
      <c r="E79" s="101"/>
      <c r="F79" s="102">
        <v>0</v>
      </c>
      <c r="G79" s="103"/>
      <c r="H79" s="103"/>
    </row>
    <row r="80" spans="1:8" x14ac:dyDescent="0.25">
      <c r="A80" s="14"/>
      <c r="B80" s="101" t="s">
        <v>78</v>
      </c>
      <c r="C80" s="101"/>
      <c r="D80" s="101"/>
      <c r="E80" s="101"/>
      <c r="F80" s="102">
        <v>0</v>
      </c>
      <c r="G80" s="103"/>
      <c r="H80" s="103"/>
    </row>
    <row r="81" spans="1:8" ht="42.75" x14ac:dyDescent="0.25">
      <c r="A81" s="14" t="s">
        <v>51</v>
      </c>
      <c r="B81" s="66" t="s">
        <v>38</v>
      </c>
      <c r="C81" s="67"/>
      <c r="D81" s="67"/>
      <c r="E81" s="155">
        <f>'сентябрь 20'!E80</f>
        <v>1074.46</v>
      </c>
      <c r="F81" s="3" t="s">
        <v>10</v>
      </c>
      <c r="G81" s="68">
        <f>E81</f>
        <v>1074.46</v>
      </c>
      <c r="H81" s="68"/>
    </row>
    <row r="82" spans="1:8" ht="57" x14ac:dyDescent="0.25">
      <c r="A82" s="14" t="s">
        <v>52</v>
      </c>
      <c r="B82" s="66" t="s">
        <v>39</v>
      </c>
      <c r="C82" s="67" t="s">
        <v>70</v>
      </c>
      <c r="D82" s="67">
        <f>D78</f>
        <v>925.2</v>
      </c>
      <c r="E82" s="67">
        <v>1.1599999999999999</v>
      </c>
      <c r="F82" s="3" t="s">
        <v>10</v>
      </c>
      <c r="G82" s="68">
        <f>E82*D82</f>
        <v>1073.232</v>
      </c>
      <c r="H82" s="68"/>
    </row>
    <row r="83" spans="1:8" x14ac:dyDescent="0.25">
      <c r="A83" s="14"/>
      <c r="B83" s="86" t="s">
        <v>101</v>
      </c>
      <c r="C83" s="86"/>
      <c r="D83" s="86"/>
      <c r="E83" s="86"/>
      <c r="F83" s="104">
        <v>0</v>
      </c>
      <c r="G83" s="105"/>
      <c r="H83" s="105"/>
    </row>
    <row r="84" spans="1:8" x14ac:dyDescent="0.25">
      <c r="A84" s="14"/>
      <c r="B84" s="86" t="s">
        <v>102</v>
      </c>
      <c r="C84" s="86"/>
      <c r="D84" s="86"/>
      <c r="E84" s="86"/>
      <c r="F84" s="104">
        <v>0</v>
      </c>
      <c r="G84" s="105"/>
      <c r="H84" s="105"/>
    </row>
    <row r="85" spans="1:8" x14ac:dyDescent="0.25">
      <c r="A85" s="14"/>
      <c r="B85" s="86" t="s">
        <v>103</v>
      </c>
      <c r="C85" s="86"/>
      <c r="D85" s="86"/>
      <c r="E85" s="86"/>
      <c r="F85" s="104">
        <v>0</v>
      </c>
      <c r="G85" s="105"/>
      <c r="H85" s="105"/>
    </row>
    <row r="86" spans="1:8" x14ac:dyDescent="0.25">
      <c r="A86" s="14"/>
      <c r="B86" s="86" t="s">
        <v>104</v>
      </c>
      <c r="C86" s="86"/>
      <c r="D86" s="86"/>
      <c r="E86" s="86"/>
      <c r="F86" s="104">
        <v>0</v>
      </c>
      <c r="G86" s="105"/>
      <c r="H86" s="105"/>
    </row>
    <row r="87" spans="1:8" x14ac:dyDescent="0.25">
      <c r="A87" s="14"/>
      <c r="B87" s="86" t="s">
        <v>105</v>
      </c>
      <c r="C87" s="86"/>
      <c r="D87" s="86"/>
      <c r="E87" s="86"/>
      <c r="F87" s="104">
        <v>0</v>
      </c>
      <c r="G87" s="105"/>
      <c r="H87" s="105"/>
    </row>
    <row r="88" spans="1:8" x14ac:dyDescent="0.25">
      <c r="A88" s="14"/>
      <c r="B88" s="86" t="s">
        <v>106</v>
      </c>
      <c r="C88" s="86"/>
      <c r="D88" s="86"/>
      <c r="E88" s="86"/>
      <c r="F88" s="104">
        <v>0</v>
      </c>
      <c r="G88" s="105"/>
      <c r="H88" s="105"/>
    </row>
    <row r="89" spans="1:8" x14ac:dyDescent="0.25">
      <c r="A89" s="14"/>
      <c r="B89" s="86" t="s">
        <v>107</v>
      </c>
      <c r="C89" s="86"/>
      <c r="D89" s="86"/>
      <c r="E89" s="86"/>
      <c r="F89" s="104">
        <v>0</v>
      </c>
      <c r="G89" s="105"/>
      <c r="H89" s="105"/>
    </row>
    <row r="90" spans="1:8" x14ac:dyDescent="0.25">
      <c r="A90" s="14"/>
      <c r="B90" s="86" t="s">
        <v>108</v>
      </c>
      <c r="C90" s="86"/>
      <c r="D90" s="86"/>
      <c r="E90" s="86"/>
      <c r="F90" s="104">
        <v>0</v>
      </c>
      <c r="G90" s="105"/>
      <c r="H90" s="105"/>
    </row>
    <row r="91" spans="1:8" x14ac:dyDescent="0.25">
      <c r="A91" s="14"/>
      <c r="B91" s="106" t="s">
        <v>109</v>
      </c>
      <c r="C91" s="67"/>
      <c r="D91" s="67"/>
      <c r="E91" s="67"/>
      <c r="F91" s="3">
        <f>SUM(F83:F90)</f>
        <v>0</v>
      </c>
      <c r="G91" s="68"/>
      <c r="H91" s="68"/>
    </row>
    <row r="92" spans="1:8" ht="71.25" x14ac:dyDescent="0.25">
      <c r="A92" s="14" t="s">
        <v>53</v>
      </c>
      <c r="B92" s="66" t="s">
        <v>40</v>
      </c>
      <c r="C92" s="67"/>
      <c r="D92" s="67"/>
      <c r="E92" s="67"/>
      <c r="F92" s="3" t="s">
        <v>10</v>
      </c>
      <c r="G92" s="68">
        <f>F93</f>
        <v>138.78</v>
      </c>
      <c r="H92" s="68"/>
    </row>
    <row r="93" spans="1:8" x14ac:dyDescent="0.25">
      <c r="A93" s="59"/>
      <c r="B93" s="101" t="s">
        <v>113</v>
      </c>
      <c r="C93" s="101" t="s">
        <v>70</v>
      </c>
      <c r="D93" s="101">
        <f>D78</f>
        <v>925.2</v>
      </c>
      <c r="E93" s="101">
        <v>0.15</v>
      </c>
      <c r="F93" s="102">
        <f>E93*D93</f>
        <v>138.78</v>
      </c>
      <c r="G93" s="103"/>
      <c r="H93" s="103"/>
    </row>
    <row r="94" spans="1:8" ht="114" x14ac:dyDescent="0.25">
      <c r="A94" s="14" t="s">
        <v>54</v>
      </c>
      <c r="B94" s="66" t="s">
        <v>41</v>
      </c>
      <c r="C94" s="67"/>
      <c r="D94" s="67"/>
      <c r="E94" s="67"/>
      <c r="F94" s="3" t="s">
        <v>10</v>
      </c>
      <c r="G94" s="68">
        <f>F95+F96+F97</f>
        <v>4368.3640000000005</v>
      </c>
      <c r="H94" s="68"/>
    </row>
    <row r="95" spans="1:8" x14ac:dyDescent="0.25">
      <c r="A95" s="14"/>
      <c r="B95" s="107" t="s">
        <v>110</v>
      </c>
      <c r="C95" s="107" t="s">
        <v>70</v>
      </c>
      <c r="D95" s="107">
        <f>'сентябрь 20'!D94</f>
        <v>1527.4</v>
      </c>
      <c r="E95" s="107">
        <v>2.86</v>
      </c>
      <c r="F95" s="156">
        <f>E95*D95</f>
        <v>4368.3640000000005</v>
      </c>
      <c r="G95" s="109">
        <v>0</v>
      </c>
      <c r="H95" s="109"/>
    </row>
    <row r="96" spans="1:8" ht="30" x14ac:dyDescent="0.25">
      <c r="A96" s="14"/>
      <c r="B96" s="107" t="s">
        <v>111</v>
      </c>
      <c r="C96" s="107"/>
      <c r="D96" s="107"/>
      <c r="E96" s="107"/>
      <c r="F96" s="108"/>
      <c r="G96" s="109">
        <v>0</v>
      </c>
      <c r="H96" s="109"/>
    </row>
    <row r="97" spans="1:8" ht="30" x14ac:dyDescent="0.25">
      <c r="A97" s="14"/>
      <c r="B97" s="107" t="s">
        <v>112</v>
      </c>
      <c r="C97" s="107"/>
      <c r="D97" s="107"/>
      <c r="E97" s="107"/>
      <c r="F97" s="108"/>
      <c r="G97" s="109">
        <v>0</v>
      </c>
      <c r="H97" s="109"/>
    </row>
    <row r="98" spans="1:8" ht="28.5" x14ac:dyDescent="0.25">
      <c r="A98" s="14" t="s">
        <v>55</v>
      </c>
      <c r="B98" s="123" t="s">
        <v>127</v>
      </c>
      <c r="C98" s="118"/>
      <c r="D98" s="118"/>
      <c r="E98" s="118"/>
      <c r="F98" s="3" t="s">
        <v>10</v>
      </c>
      <c r="G98" s="119">
        <f>F99</f>
        <v>1320</v>
      </c>
      <c r="H98" s="119"/>
    </row>
    <row r="99" spans="1:8" x14ac:dyDescent="0.25">
      <c r="B99" s="120" t="s">
        <v>129</v>
      </c>
      <c r="C99" s="120" t="str">
        <f>'сентябрь 20'!C98</f>
        <v>подъезд</v>
      </c>
      <c r="D99" s="120">
        <f>'сентябрь 20'!D98</f>
        <v>2</v>
      </c>
      <c r="E99" s="120">
        <f>'сентябрь 20'!E98</f>
        <v>660</v>
      </c>
      <c r="F99" s="120">
        <f>'сентябрь 20'!F98</f>
        <v>1320</v>
      </c>
      <c r="G99" s="122"/>
      <c r="H99" s="122"/>
    </row>
    <row r="100" spans="1:8" ht="28.5" x14ac:dyDescent="0.25">
      <c r="A100" s="14" t="s">
        <v>126</v>
      </c>
      <c r="B100" s="66" t="s">
        <v>42</v>
      </c>
      <c r="C100" s="67"/>
      <c r="D100" s="67"/>
      <c r="E100" s="67"/>
      <c r="F100" s="3" t="s">
        <v>10</v>
      </c>
      <c r="G100" s="68">
        <f>F101+F102+F103+F104</f>
        <v>107.13</v>
      </c>
      <c r="H100" s="68"/>
    </row>
    <row r="101" spans="1:8" x14ac:dyDescent="0.25">
      <c r="A101" s="97"/>
      <c r="B101" s="110" t="s">
        <v>80</v>
      </c>
      <c r="C101" s="110"/>
      <c r="D101" s="110"/>
      <c r="E101" s="110"/>
      <c r="F101" s="126">
        <f>'сентябрь 20'!F100</f>
        <v>107.13</v>
      </c>
      <c r="G101" s="125"/>
      <c r="H101" s="110"/>
    </row>
    <row r="102" spans="1:8" x14ac:dyDescent="0.25">
      <c r="A102" s="97"/>
      <c r="B102" s="110" t="s">
        <v>81</v>
      </c>
      <c r="C102" s="110"/>
      <c r="D102" s="110"/>
      <c r="E102" s="110"/>
      <c r="F102" s="126">
        <f>'сентябрь 20'!F101</f>
        <v>0</v>
      </c>
      <c r="G102" s="125"/>
      <c r="H102" s="110"/>
    </row>
    <row r="103" spans="1:8" x14ac:dyDescent="0.25">
      <c r="A103" s="97"/>
      <c r="B103" s="110" t="s">
        <v>79</v>
      </c>
      <c r="C103" s="110"/>
      <c r="D103" s="110"/>
      <c r="E103" s="110"/>
      <c r="F103" s="126">
        <f>'сентябрь 20'!F102</f>
        <v>0</v>
      </c>
      <c r="G103" s="125"/>
      <c r="H103" s="110"/>
    </row>
    <row r="104" spans="1:8" x14ac:dyDescent="0.25">
      <c r="A104" s="97"/>
      <c r="B104" s="110" t="s">
        <v>82</v>
      </c>
      <c r="C104" s="110"/>
      <c r="D104" s="110"/>
      <c r="E104" s="110"/>
      <c r="F104" s="126">
        <f>'сентябрь 20'!F103</f>
        <v>0</v>
      </c>
      <c r="G104" s="125"/>
      <c r="H104" s="110"/>
    </row>
    <row r="106" spans="1:8" ht="15.75" x14ac:dyDescent="0.25">
      <c r="B106" s="192" t="s">
        <v>115</v>
      </c>
      <c r="C106" s="192"/>
      <c r="D106" s="192"/>
      <c r="E106" s="193"/>
      <c r="F106" s="193"/>
      <c r="G106" s="193"/>
    </row>
    <row r="107" spans="1:8" ht="15.75" x14ac:dyDescent="0.25">
      <c r="B107" s="194" t="s">
        <v>116</v>
      </c>
      <c r="C107" s="194"/>
      <c r="D107" s="194"/>
      <c r="E107" s="194" t="s">
        <v>117</v>
      </c>
      <c r="F107" s="194"/>
      <c r="G107" s="194"/>
    </row>
    <row r="108" spans="1:8" ht="15.75" x14ac:dyDescent="0.25">
      <c r="B108" s="194" t="s">
        <v>119</v>
      </c>
      <c r="C108" s="194"/>
      <c r="D108" s="194"/>
      <c r="E108" s="194" t="s">
        <v>118</v>
      </c>
      <c r="F108" s="194"/>
      <c r="G108" s="194"/>
    </row>
  </sheetData>
  <mergeCells count="58">
    <mergeCell ref="B9:D9"/>
    <mergeCell ref="E9:F9"/>
    <mergeCell ref="A2:H2"/>
    <mergeCell ref="A3:H3"/>
    <mergeCell ref="B4:D4"/>
    <mergeCell ref="E4:F4"/>
    <mergeCell ref="B5:D5"/>
    <mergeCell ref="E5:F5"/>
    <mergeCell ref="B6:D6"/>
    <mergeCell ref="E6:F6"/>
    <mergeCell ref="B7:D7"/>
    <mergeCell ref="E7:F7"/>
    <mergeCell ref="A8:G8"/>
    <mergeCell ref="H14:H15"/>
    <mergeCell ref="B15:D15"/>
    <mergeCell ref="E15:F15"/>
    <mergeCell ref="B10:D10"/>
    <mergeCell ref="E10:F10"/>
    <mergeCell ref="B11:D11"/>
    <mergeCell ref="E11:F11"/>
    <mergeCell ref="B12:D12"/>
    <mergeCell ref="E12:F12"/>
    <mergeCell ref="B13:D13"/>
    <mergeCell ref="E13:F13"/>
    <mergeCell ref="B14:D14"/>
    <mergeCell ref="E14:F14"/>
    <mergeCell ref="G14:G15"/>
    <mergeCell ref="B16:D16"/>
    <mergeCell ref="E16:F16"/>
    <mergeCell ref="B17:D17"/>
    <mergeCell ref="E17:F17"/>
    <mergeCell ref="B18:D18"/>
    <mergeCell ref="E18:F18"/>
    <mergeCell ref="B19:D19"/>
    <mergeCell ref="E19:F19"/>
    <mergeCell ref="B20:D20"/>
    <mergeCell ref="E20:F20"/>
    <mergeCell ref="B21:D21"/>
    <mergeCell ref="E21:F21"/>
    <mergeCell ref="B28:D28"/>
    <mergeCell ref="E28:F28"/>
    <mergeCell ref="B22:D22"/>
    <mergeCell ref="E22:F22"/>
    <mergeCell ref="B23:D23"/>
    <mergeCell ref="E23:F23"/>
    <mergeCell ref="B24:D24"/>
    <mergeCell ref="E24:F24"/>
    <mergeCell ref="B25:D25"/>
    <mergeCell ref="E25:F25"/>
    <mergeCell ref="B26:D26"/>
    <mergeCell ref="E26:F26"/>
    <mergeCell ref="A27:G27"/>
    <mergeCell ref="B106:D106"/>
    <mergeCell ref="E106:G106"/>
    <mergeCell ref="B107:D107"/>
    <mergeCell ref="E107:G107"/>
    <mergeCell ref="B108:D108"/>
    <mergeCell ref="E108:G108"/>
  </mergeCell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13"/>
  <sheetViews>
    <sheetView topLeftCell="A97" workbookViewId="0">
      <selection activeCell="G37" sqref="G37"/>
    </sheetView>
  </sheetViews>
  <sheetFormatPr defaultRowHeight="15" x14ac:dyDescent="0.25"/>
  <cols>
    <col min="1" max="1" width="5.5703125" style="111" bestFit="1" customWidth="1"/>
    <col min="2" max="2" width="35.28515625" style="111" bestFit="1" customWidth="1"/>
    <col min="3" max="4" width="9.140625" style="111"/>
    <col min="5" max="5" width="8.85546875" style="111" bestFit="1" customWidth="1"/>
    <col min="6" max="6" width="9" style="111" customWidth="1"/>
    <col min="7" max="7" width="11.28515625" style="128" bestFit="1" customWidth="1"/>
    <col min="8" max="8" width="9.140625" style="111"/>
  </cols>
  <sheetData>
    <row r="2" spans="1:8" ht="18.75" x14ac:dyDescent="0.25">
      <c r="A2" s="176" t="s">
        <v>68</v>
      </c>
      <c r="B2" s="176"/>
      <c r="C2" s="176"/>
      <c r="D2" s="176"/>
      <c r="E2" s="176"/>
      <c r="F2" s="176"/>
      <c r="G2" s="176"/>
      <c r="H2" s="176"/>
    </row>
    <row r="3" spans="1:8" ht="15" customHeight="1" x14ac:dyDescent="0.25">
      <c r="A3" s="185" t="str">
        <f>'сентябрь 20'!A3:H3</f>
        <v>МКД по адресу: г.Тула, Железнодорожная 28</v>
      </c>
      <c r="B3" s="185"/>
      <c r="C3" s="185"/>
      <c r="D3" s="185"/>
      <c r="E3" s="185"/>
      <c r="F3" s="185"/>
      <c r="G3" s="185"/>
      <c r="H3" s="185"/>
    </row>
    <row r="4" spans="1:8" ht="28.5" x14ac:dyDescent="0.25">
      <c r="A4" s="23" t="s">
        <v>0</v>
      </c>
      <c r="B4" s="179" t="s">
        <v>1</v>
      </c>
      <c r="C4" s="198"/>
      <c r="D4" s="198"/>
      <c r="E4" s="179" t="s">
        <v>2</v>
      </c>
      <c r="F4" s="199"/>
      <c r="G4" s="1" t="s">
        <v>3</v>
      </c>
      <c r="H4" s="1" t="s">
        <v>123</v>
      </c>
    </row>
    <row r="5" spans="1:8" x14ac:dyDescent="0.25">
      <c r="A5" s="3">
        <v>1</v>
      </c>
      <c r="B5" s="197" t="s">
        <v>4</v>
      </c>
      <c r="C5" s="198"/>
      <c r="D5" s="199"/>
      <c r="E5" s="200" t="s">
        <v>5</v>
      </c>
      <c r="F5" s="199"/>
      <c r="G5" s="112">
        <v>44244</v>
      </c>
      <c r="H5" s="112"/>
    </row>
    <row r="6" spans="1:8" x14ac:dyDescent="0.25">
      <c r="A6" s="3">
        <v>2</v>
      </c>
      <c r="B6" s="197" t="s">
        <v>6</v>
      </c>
      <c r="C6" s="198"/>
      <c r="D6" s="199"/>
      <c r="E6" s="200" t="s">
        <v>5</v>
      </c>
      <c r="F6" s="199"/>
      <c r="G6" s="112">
        <v>44136</v>
      </c>
      <c r="H6" s="112"/>
    </row>
    <row r="7" spans="1:8" x14ac:dyDescent="0.25">
      <c r="A7" s="3">
        <v>3</v>
      </c>
      <c r="B7" s="197" t="s">
        <v>7</v>
      </c>
      <c r="C7" s="198"/>
      <c r="D7" s="199"/>
      <c r="E7" s="200" t="s">
        <v>5</v>
      </c>
      <c r="F7" s="199"/>
      <c r="G7" s="112">
        <v>44165</v>
      </c>
      <c r="H7" s="112"/>
    </row>
    <row r="8" spans="1:8" ht="30.75" customHeight="1" x14ac:dyDescent="0.25">
      <c r="A8" s="177" t="s">
        <v>8</v>
      </c>
      <c r="B8" s="177"/>
      <c r="C8" s="177"/>
      <c r="D8" s="177"/>
      <c r="E8" s="177"/>
      <c r="F8" s="177"/>
      <c r="G8" s="177"/>
      <c r="H8" s="63"/>
    </row>
    <row r="9" spans="1:8" ht="28.5" x14ac:dyDescent="0.25">
      <c r="A9" s="1" t="s">
        <v>0</v>
      </c>
      <c r="B9" s="202" t="s">
        <v>1</v>
      </c>
      <c r="C9" s="203"/>
      <c r="D9" s="204"/>
      <c r="E9" s="179" t="s">
        <v>2</v>
      </c>
      <c r="F9" s="199"/>
      <c r="G9" s="1" t="s">
        <v>3</v>
      </c>
      <c r="H9" s="1" t="s">
        <v>123</v>
      </c>
    </row>
    <row r="10" spans="1:8" x14ac:dyDescent="0.25">
      <c r="A10" s="3">
        <v>4</v>
      </c>
      <c r="B10" s="197" t="s">
        <v>9</v>
      </c>
      <c r="C10" s="198"/>
      <c r="D10" s="199"/>
      <c r="E10" s="200" t="s">
        <v>10</v>
      </c>
      <c r="F10" s="199"/>
      <c r="G10" s="68">
        <v>0</v>
      </c>
      <c r="H10" s="68"/>
    </row>
    <row r="11" spans="1:8" ht="34.5" customHeight="1" x14ac:dyDescent="0.25">
      <c r="A11" s="3">
        <v>5</v>
      </c>
      <c r="B11" s="197" t="s">
        <v>11</v>
      </c>
      <c r="C11" s="198"/>
      <c r="D11" s="199"/>
      <c r="E11" s="200" t="s">
        <v>10</v>
      </c>
      <c r="F11" s="199"/>
      <c r="G11" s="127">
        <f>'октябрь 2020'!G25</f>
        <v>-34327.222400000006</v>
      </c>
      <c r="H11" s="114"/>
    </row>
    <row r="12" spans="1:8" x14ac:dyDescent="0.25">
      <c r="A12" s="3">
        <v>6</v>
      </c>
      <c r="B12" s="197" t="s">
        <v>12</v>
      </c>
      <c r="C12" s="198"/>
      <c r="D12" s="199"/>
      <c r="E12" s="200" t="s">
        <v>10</v>
      </c>
      <c r="F12" s="199"/>
      <c r="G12" s="127">
        <f>'октябрь 2020'!G26</f>
        <v>21966.89</v>
      </c>
      <c r="H12" s="114"/>
    </row>
    <row r="13" spans="1:8" ht="31.5" customHeight="1" x14ac:dyDescent="0.25">
      <c r="A13" s="3">
        <v>7</v>
      </c>
      <c r="B13" s="197" t="s">
        <v>13</v>
      </c>
      <c r="C13" s="198"/>
      <c r="D13" s="199"/>
      <c r="E13" s="200" t="s">
        <v>10</v>
      </c>
      <c r="F13" s="199"/>
      <c r="G13" s="114">
        <f>G14+G18+G16+G17</f>
        <v>14121.75</v>
      </c>
      <c r="H13" s="114"/>
    </row>
    <row r="14" spans="1:8" x14ac:dyDescent="0.25">
      <c r="A14" s="3">
        <v>8</v>
      </c>
      <c r="B14" s="197" t="s">
        <v>14</v>
      </c>
      <c r="C14" s="198"/>
      <c r="D14" s="199"/>
      <c r="E14" s="200" t="s">
        <v>10</v>
      </c>
      <c r="F14" s="199"/>
      <c r="G14" s="201">
        <v>14014.62</v>
      </c>
      <c r="H14" s="201"/>
    </row>
    <row r="15" spans="1:8" x14ac:dyDescent="0.25">
      <c r="A15" s="3">
        <v>9</v>
      </c>
      <c r="B15" s="197" t="s">
        <v>15</v>
      </c>
      <c r="C15" s="198"/>
      <c r="D15" s="199"/>
      <c r="E15" s="200" t="s">
        <v>10</v>
      </c>
      <c r="F15" s="196"/>
      <c r="G15" s="201"/>
      <c r="H15" s="201"/>
    </row>
    <row r="16" spans="1:8" x14ac:dyDescent="0.25">
      <c r="A16" s="133"/>
      <c r="B16" s="205" t="s">
        <v>136</v>
      </c>
      <c r="C16" s="206"/>
      <c r="D16" s="207"/>
      <c r="E16" s="200" t="s">
        <v>10</v>
      </c>
      <c r="F16" s="208"/>
      <c r="G16" s="131">
        <v>107.13</v>
      </c>
      <c r="H16" s="131"/>
    </row>
    <row r="17" spans="1:8" x14ac:dyDescent="0.25">
      <c r="A17" s="133"/>
      <c r="B17" s="205" t="s">
        <v>137</v>
      </c>
      <c r="C17" s="206"/>
      <c r="D17" s="207"/>
      <c r="E17" s="200" t="s">
        <v>10</v>
      </c>
      <c r="F17" s="208"/>
      <c r="G17" s="131">
        <v>0</v>
      </c>
      <c r="H17" s="131"/>
    </row>
    <row r="18" spans="1:8" x14ac:dyDescent="0.25">
      <c r="A18" s="3">
        <v>10</v>
      </c>
      <c r="B18" s="197" t="s">
        <v>16</v>
      </c>
      <c r="C18" s="198"/>
      <c r="D18" s="199"/>
      <c r="E18" s="200" t="s">
        <v>10</v>
      </c>
      <c r="F18" s="199"/>
      <c r="G18" s="127">
        <v>0</v>
      </c>
      <c r="H18" s="113"/>
    </row>
    <row r="19" spans="1:8" x14ac:dyDescent="0.25">
      <c r="A19" s="3">
        <v>11</v>
      </c>
      <c r="B19" s="197" t="s">
        <v>17</v>
      </c>
      <c r="C19" s="198"/>
      <c r="D19" s="199"/>
      <c r="E19" s="200" t="s">
        <v>10</v>
      </c>
      <c r="F19" s="199"/>
      <c r="G19" s="114">
        <f>G20+G23+G24+G25+G26+G21+G22</f>
        <v>8267.35</v>
      </c>
      <c r="H19" s="114"/>
    </row>
    <row r="20" spans="1:8" ht="28.5" customHeight="1" x14ac:dyDescent="0.25">
      <c r="A20" s="3">
        <v>12</v>
      </c>
      <c r="B20" s="197" t="s">
        <v>18</v>
      </c>
      <c r="C20" s="198"/>
      <c r="D20" s="199"/>
      <c r="E20" s="200" t="s">
        <v>10</v>
      </c>
      <c r="F20" s="199"/>
      <c r="G20" s="127">
        <v>8112.23</v>
      </c>
      <c r="H20" s="113"/>
    </row>
    <row r="21" spans="1:8" x14ac:dyDescent="0.25">
      <c r="A21" s="133"/>
      <c r="B21" s="205" t="s">
        <v>136</v>
      </c>
      <c r="C21" s="206"/>
      <c r="D21" s="207"/>
      <c r="E21" s="200" t="s">
        <v>10</v>
      </c>
      <c r="F21" s="199"/>
      <c r="G21" s="131">
        <v>155.12</v>
      </c>
      <c r="H21" s="131"/>
    </row>
    <row r="22" spans="1:8" x14ac:dyDescent="0.25">
      <c r="A22" s="133"/>
      <c r="B22" s="205" t="s">
        <v>137</v>
      </c>
      <c r="C22" s="206"/>
      <c r="D22" s="207"/>
      <c r="E22" s="200" t="s">
        <v>10</v>
      </c>
      <c r="F22" s="199"/>
      <c r="G22" s="131">
        <v>0</v>
      </c>
      <c r="H22" s="131"/>
    </row>
    <row r="23" spans="1:8" ht="31.5" customHeight="1" x14ac:dyDescent="0.25">
      <c r="A23" s="3">
        <v>13</v>
      </c>
      <c r="B23" s="197" t="s">
        <v>19</v>
      </c>
      <c r="C23" s="198"/>
      <c r="D23" s="199"/>
      <c r="E23" s="200" t="s">
        <v>10</v>
      </c>
      <c r="F23" s="199"/>
      <c r="G23" s="68">
        <v>0</v>
      </c>
      <c r="H23" s="68"/>
    </row>
    <row r="24" spans="1:8" x14ac:dyDescent="0.25">
      <c r="A24" s="3">
        <v>14</v>
      </c>
      <c r="B24" s="197" t="s">
        <v>20</v>
      </c>
      <c r="C24" s="198"/>
      <c r="D24" s="199"/>
      <c r="E24" s="200" t="s">
        <v>10</v>
      </c>
      <c r="F24" s="199"/>
      <c r="G24" s="68">
        <v>0</v>
      </c>
      <c r="H24" s="68"/>
    </row>
    <row r="25" spans="1:8" ht="17.25" customHeight="1" x14ac:dyDescent="0.25">
      <c r="A25" s="3">
        <v>15</v>
      </c>
      <c r="B25" s="197" t="s">
        <v>21</v>
      </c>
      <c r="C25" s="198"/>
      <c r="D25" s="199"/>
      <c r="E25" s="200" t="s">
        <v>10</v>
      </c>
      <c r="F25" s="199"/>
      <c r="G25" s="68">
        <v>0</v>
      </c>
      <c r="H25" s="68"/>
    </row>
    <row r="26" spans="1:8" x14ac:dyDescent="0.25">
      <c r="A26" s="3">
        <v>16</v>
      </c>
      <c r="B26" s="197" t="s">
        <v>22</v>
      </c>
      <c r="C26" s="198"/>
      <c r="D26" s="199"/>
      <c r="E26" s="200" t="s">
        <v>10</v>
      </c>
      <c r="F26" s="199"/>
      <c r="G26" s="68">
        <v>0</v>
      </c>
      <c r="H26" s="68"/>
    </row>
    <row r="27" spans="1:8" ht="17.25" customHeight="1" x14ac:dyDescent="0.25">
      <c r="A27" s="3">
        <v>17</v>
      </c>
      <c r="B27" s="197" t="s">
        <v>23</v>
      </c>
      <c r="C27" s="198"/>
      <c r="D27" s="199"/>
      <c r="E27" s="200" t="s">
        <v>10</v>
      </c>
      <c r="F27" s="199"/>
      <c r="G27" s="114">
        <f>G10+G11+G19</f>
        <v>-26059.872400000007</v>
      </c>
      <c r="H27" s="114"/>
    </row>
    <row r="28" spans="1:8" x14ac:dyDescent="0.25">
      <c r="A28" s="3">
        <v>18</v>
      </c>
      <c r="B28" s="209" t="s">
        <v>24</v>
      </c>
      <c r="C28" s="210"/>
      <c r="D28" s="210"/>
      <c r="E28" s="211" t="s">
        <v>10</v>
      </c>
      <c r="F28" s="210"/>
      <c r="G28" s="68">
        <v>0</v>
      </c>
      <c r="H28" s="68"/>
    </row>
    <row r="29" spans="1:8" ht="31.5" customHeight="1" x14ac:dyDescent="0.25">
      <c r="A29" s="3">
        <v>19</v>
      </c>
      <c r="B29" s="209" t="s">
        <v>25</v>
      </c>
      <c r="C29" s="210"/>
      <c r="D29" s="210"/>
      <c r="E29" s="211" t="s">
        <v>10</v>
      </c>
      <c r="F29" s="210"/>
      <c r="G29" s="68">
        <f>G11+G19-SUM(G36:G109)</f>
        <v>-46121.578400000013</v>
      </c>
      <c r="H29" s="115"/>
    </row>
    <row r="30" spans="1:8" x14ac:dyDescent="0.25">
      <c r="A30" s="3">
        <v>20</v>
      </c>
      <c r="B30" s="209" t="s">
        <v>26</v>
      </c>
      <c r="C30" s="210"/>
      <c r="D30" s="210"/>
      <c r="E30" s="211" t="s">
        <v>10</v>
      </c>
      <c r="F30" s="210"/>
      <c r="G30" s="114">
        <f>G13-G19+G12+G31</f>
        <v>28249.81</v>
      </c>
      <c r="H30" s="114"/>
    </row>
    <row r="31" spans="1:8" x14ac:dyDescent="0.25">
      <c r="A31" s="3">
        <v>21</v>
      </c>
      <c r="B31" s="212" t="s">
        <v>130</v>
      </c>
      <c r="C31" s="212"/>
      <c r="D31" s="212"/>
      <c r="E31" s="211" t="s">
        <v>10</v>
      </c>
      <c r="F31" s="211"/>
      <c r="G31" s="129">
        <v>428.52</v>
      </c>
      <c r="H31" s="114"/>
    </row>
    <row r="32" spans="1:8" ht="33.75" customHeight="1" x14ac:dyDescent="0.25">
      <c r="A32" s="177" t="s">
        <v>27</v>
      </c>
      <c r="B32" s="177"/>
      <c r="C32" s="177"/>
      <c r="D32" s="177"/>
      <c r="E32" s="177"/>
      <c r="F32" s="177"/>
      <c r="G32" s="177"/>
      <c r="H32" s="63"/>
    </row>
    <row r="33" spans="1:8" ht="99.75" x14ac:dyDescent="0.25">
      <c r="A33" s="1" t="s">
        <v>0</v>
      </c>
      <c r="B33" s="179" t="s">
        <v>28</v>
      </c>
      <c r="C33" s="195"/>
      <c r="D33" s="196"/>
      <c r="E33" s="179" t="s">
        <v>2</v>
      </c>
      <c r="F33" s="196"/>
      <c r="G33" s="1" t="s">
        <v>124</v>
      </c>
      <c r="H33" s="1" t="s">
        <v>123</v>
      </c>
    </row>
    <row r="34" spans="1:8" ht="36" x14ac:dyDescent="0.25">
      <c r="A34" s="24"/>
      <c r="B34" s="62" t="s">
        <v>128</v>
      </c>
      <c r="C34" s="64" t="s">
        <v>64</v>
      </c>
      <c r="D34" s="64" t="s">
        <v>65</v>
      </c>
      <c r="E34" s="64" t="s">
        <v>66</v>
      </c>
      <c r="F34" s="64" t="s">
        <v>67</v>
      </c>
      <c r="G34" s="1"/>
      <c r="H34" s="1"/>
    </row>
    <row r="35" spans="1:8" x14ac:dyDescent="0.25">
      <c r="A35" s="1"/>
      <c r="B35" s="1">
        <v>21</v>
      </c>
      <c r="C35" s="1"/>
      <c r="D35" s="1"/>
      <c r="E35" s="1"/>
      <c r="F35" s="65"/>
      <c r="G35" s="1">
        <v>22</v>
      </c>
      <c r="H35" s="1"/>
    </row>
    <row r="36" spans="1:8" ht="85.5" x14ac:dyDescent="0.25">
      <c r="A36" s="14" t="s">
        <v>43</v>
      </c>
      <c r="B36" s="66" t="s">
        <v>30</v>
      </c>
      <c r="C36" s="67"/>
      <c r="D36" s="67"/>
      <c r="E36" s="67"/>
      <c r="F36" s="3" t="s">
        <v>10</v>
      </c>
      <c r="G36" s="68">
        <f>F37+F43+F48+F50+F55</f>
        <v>9420.7999999999993</v>
      </c>
      <c r="H36" s="68"/>
    </row>
    <row r="37" spans="1:8" x14ac:dyDescent="0.25">
      <c r="A37" s="14"/>
      <c r="B37" s="69" t="s">
        <v>84</v>
      </c>
      <c r="C37" s="70"/>
      <c r="D37" s="70"/>
      <c r="E37" s="70"/>
      <c r="F37" s="71">
        <v>0</v>
      </c>
      <c r="G37" s="72"/>
      <c r="H37" s="72"/>
    </row>
    <row r="38" spans="1:8" x14ac:dyDescent="0.25">
      <c r="A38" s="14"/>
      <c r="B38" s="70" t="s">
        <v>85</v>
      </c>
      <c r="C38" s="70"/>
      <c r="D38" s="70"/>
      <c r="E38" s="70"/>
      <c r="F38" s="71">
        <v>0</v>
      </c>
      <c r="G38" s="72"/>
      <c r="H38" s="72"/>
    </row>
    <row r="39" spans="1:8" x14ac:dyDescent="0.25">
      <c r="A39" s="14"/>
      <c r="B39" s="70" t="s">
        <v>86</v>
      </c>
      <c r="C39" s="70"/>
      <c r="D39" s="70"/>
      <c r="E39" s="70"/>
      <c r="F39" s="71">
        <v>0</v>
      </c>
      <c r="G39" s="72"/>
      <c r="H39" s="72"/>
    </row>
    <row r="40" spans="1:8" x14ac:dyDescent="0.25">
      <c r="A40" s="14"/>
      <c r="B40" s="70" t="s">
        <v>87</v>
      </c>
      <c r="C40" s="70"/>
      <c r="D40" s="70"/>
      <c r="E40" s="70"/>
      <c r="F40" s="71">
        <v>0</v>
      </c>
      <c r="G40" s="72"/>
      <c r="H40" s="72"/>
    </row>
    <row r="41" spans="1:8" x14ac:dyDescent="0.25">
      <c r="A41" s="14"/>
      <c r="B41" s="70" t="s">
        <v>87</v>
      </c>
      <c r="C41" s="70"/>
      <c r="D41" s="70"/>
      <c r="E41" s="70"/>
      <c r="F41" s="71">
        <v>0</v>
      </c>
      <c r="G41" s="72"/>
      <c r="H41" s="72"/>
    </row>
    <row r="42" spans="1:8" ht="45" x14ac:dyDescent="0.25">
      <c r="A42" s="14"/>
      <c r="B42" s="70" t="s">
        <v>96</v>
      </c>
      <c r="C42" s="70"/>
      <c r="D42" s="70"/>
      <c r="E42" s="70"/>
      <c r="F42" s="71">
        <v>0</v>
      </c>
      <c r="G42" s="72"/>
      <c r="H42" s="72"/>
    </row>
    <row r="43" spans="1:8" ht="28.5" x14ac:dyDescent="0.25">
      <c r="A43" s="14"/>
      <c r="B43" s="73" t="s">
        <v>91</v>
      </c>
      <c r="C43" s="74"/>
      <c r="D43" s="74"/>
      <c r="E43" s="74"/>
      <c r="F43" s="75">
        <v>0</v>
      </c>
      <c r="G43" s="76"/>
      <c r="H43" s="76"/>
    </row>
    <row r="44" spans="1:8" ht="30" x14ac:dyDescent="0.25">
      <c r="A44" s="14"/>
      <c r="B44" s="74" t="s">
        <v>90</v>
      </c>
      <c r="C44" s="74"/>
      <c r="D44" s="74"/>
      <c r="E44" s="74"/>
      <c r="F44" s="75">
        <v>0</v>
      </c>
      <c r="G44" s="76"/>
      <c r="H44" s="76"/>
    </row>
    <row r="45" spans="1:8" ht="30" x14ac:dyDescent="0.25">
      <c r="A45" s="14"/>
      <c r="B45" s="74" t="s">
        <v>88</v>
      </c>
      <c r="C45" s="74"/>
      <c r="D45" s="74"/>
      <c r="E45" s="74"/>
      <c r="F45" s="75">
        <v>0</v>
      </c>
      <c r="G45" s="76"/>
      <c r="H45" s="76"/>
    </row>
    <row r="46" spans="1:8" ht="30" x14ac:dyDescent="0.25">
      <c r="A46" s="14"/>
      <c r="B46" s="74" t="s">
        <v>95</v>
      </c>
      <c r="C46" s="74"/>
      <c r="D46" s="74"/>
      <c r="E46" s="74"/>
      <c r="F46" s="75">
        <v>0</v>
      </c>
      <c r="G46" s="76"/>
      <c r="H46" s="76"/>
    </row>
    <row r="47" spans="1:8" ht="45" x14ac:dyDescent="0.25">
      <c r="A47" s="14"/>
      <c r="B47" s="74" t="s">
        <v>96</v>
      </c>
      <c r="C47" s="74"/>
      <c r="D47" s="74"/>
      <c r="E47" s="74"/>
      <c r="F47" s="75">
        <v>0</v>
      </c>
      <c r="G47" s="76"/>
      <c r="H47" s="76"/>
    </row>
    <row r="48" spans="1:8" x14ac:dyDescent="0.25">
      <c r="A48" s="14"/>
      <c r="B48" s="77" t="s">
        <v>89</v>
      </c>
      <c r="C48" s="78"/>
      <c r="D48" s="78"/>
      <c r="E48" s="78"/>
      <c r="F48" s="79">
        <v>0</v>
      </c>
      <c r="G48" s="80"/>
      <c r="H48" s="80"/>
    </row>
    <row r="49" spans="1:8" ht="30" x14ac:dyDescent="0.25">
      <c r="A49" s="14"/>
      <c r="B49" s="78" t="s">
        <v>90</v>
      </c>
      <c r="C49" s="78"/>
      <c r="D49" s="78"/>
      <c r="E49" s="78"/>
      <c r="F49" s="79">
        <v>0</v>
      </c>
      <c r="G49" s="80"/>
      <c r="H49" s="80"/>
    </row>
    <row r="50" spans="1:8" x14ac:dyDescent="0.25">
      <c r="A50" s="14"/>
      <c r="B50" s="81" t="s">
        <v>92</v>
      </c>
      <c r="C50" s="82"/>
      <c r="D50" s="82"/>
      <c r="E50" s="82"/>
      <c r="F50" s="83">
        <v>0</v>
      </c>
      <c r="G50" s="84"/>
      <c r="H50" s="84"/>
    </row>
    <row r="51" spans="1:8" ht="30" x14ac:dyDescent="0.25">
      <c r="A51" s="14"/>
      <c r="B51" s="82" t="s">
        <v>90</v>
      </c>
      <c r="C51" s="82"/>
      <c r="D51" s="82"/>
      <c r="E51" s="82"/>
      <c r="F51" s="83">
        <v>0</v>
      </c>
      <c r="G51" s="84"/>
      <c r="H51" s="84"/>
    </row>
    <row r="52" spans="1:8" ht="30" x14ac:dyDescent="0.25">
      <c r="A52" s="14"/>
      <c r="B52" s="82" t="s">
        <v>88</v>
      </c>
      <c r="C52" s="82"/>
      <c r="D52" s="82"/>
      <c r="E52" s="82"/>
      <c r="F52" s="83">
        <v>0</v>
      </c>
      <c r="G52" s="84"/>
      <c r="H52" s="84"/>
    </row>
    <row r="53" spans="1:8" ht="30" x14ac:dyDescent="0.25">
      <c r="A53" s="14"/>
      <c r="B53" s="82" t="s">
        <v>95</v>
      </c>
      <c r="C53" s="82"/>
      <c r="D53" s="82"/>
      <c r="E53" s="82"/>
      <c r="F53" s="83">
        <v>0</v>
      </c>
      <c r="G53" s="84"/>
      <c r="H53" s="84"/>
    </row>
    <row r="54" spans="1:8" ht="45" x14ac:dyDescent="0.25">
      <c r="A54" s="14"/>
      <c r="B54" s="82" t="s">
        <v>96</v>
      </c>
      <c r="C54" s="82"/>
      <c r="D54" s="82"/>
      <c r="E54" s="82"/>
      <c r="F54" s="83">
        <v>0</v>
      </c>
      <c r="G54" s="84"/>
      <c r="H54" s="84"/>
    </row>
    <row r="55" spans="1:8" x14ac:dyDescent="0.25">
      <c r="A55" s="14"/>
      <c r="B55" s="85" t="s">
        <v>93</v>
      </c>
      <c r="C55" s="86"/>
      <c r="D55" s="86"/>
      <c r="E55" s="86"/>
      <c r="F55" s="104">
        <f>F56+F57+F58+F59+F60</f>
        <v>9420.7999999999993</v>
      </c>
      <c r="G55" s="86"/>
      <c r="H55" s="86"/>
    </row>
    <row r="56" spans="1:8" ht="30" x14ac:dyDescent="0.25">
      <c r="A56" s="14"/>
      <c r="B56" s="86" t="s">
        <v>90</v>
      </c>
      <c r="C56" s="86"/>
      <c r="D56" s="86"/>
      <c r="E56" s="86"/>
      <c r="F56" s="104">
        <v>0</v>
      </c>
      <c r="G56" s="86"/>
      <c r="H56" s="86"/>
    </row>
    <row r="57" spans="1:8" ht="30" x14ac:dyDescent="0.25">
      <c r="A57" s="14"/>
      <c r="B57" s="86" t="s">
        <v>88</v>
      </c>
      <c r="C57" s="86"/>
      <c r="D57" s="86"/>
      <c r="E57" s="86"/>
      <c r="F57" s="104">
        <v>0</v>
      </c>
      <c r="G57" s="86"/>
      <c r="H57" s="86"/>
    </row>
    <row r="58" spans="1:8" ht="30" x14ac:dyDescent="0.25">
      <c r="A58" s="14"/>
      <c r="B58" s="86" t="s">
        <v>94</v>
      </c>
      <c r="C58" s="86"/>
      <c r="D58" s="86"/>
      <c r="E58" s="86"/>
      <c r="F58" s="104">
        <f>'октябрь 2020'!F53</f>
        <v>9420.7999999999993</v>
      </c>
      <c r="G58" s="86"/>
      <c r="H58" s="86"/>
    </row>
    <row r="59" spans="1:8" ht="30" x14ac:dyDescent="0.25">
      <c r="A59" s="14"/>
      <c r="B59" s="86" t="s">
        <v>95</v>
      </c>
      <c r="C59" s="86"/>
      <c r="D59" s="86"/>
      <c r="E59" s="86"/>
      <c r="F59" s="104">
        <v>0</v>
      </c>
      <c r="G59" s="86"/>
      <c r="H59" s="86"/>
    </row>
    <row r="60" spans="1:8" ht="45" x14ac:dyDescent="0.25">
      <c r="A60" s="14"/>
      <c r="B60" s="86" t="s">
        <v>96</v>
      </c>
      <c r="C60" s="86"/>
      <c r="D60" s="86"/>
      <c r="E60" s="86"/>
      <c r="F60" s="104">
        <v>0</v>
      </c>
      <c r="G60" s="86"/>
      <c r="H60" s="86"/>
    </row>
    <row r="61" spans="1:8" ht="28.5" x14ac:dyDescent="0.25">
      <c r="A61" s="14" t="s">
        <v>44</v>
      </c>
      <c r="B61" s="66" t="s">
        <v>31</v>
      </c>
      <c r="C61" s="67"/>
      <c r="D61" s="67"/>
      <c r="E61" s="67"/>
      <c r="F61" s="3" t="s">
        <v>10</v>
      </c>
      <c r="G61" s="68">
        <f>F62+F63+F64+F65</f>
        <v>1633.74</v>
      </c>
      <c r="H61" s="68"/>
    </row>
    <row r="62" spans="1:8" x14ac:dyDescent="0.25">
      <c r="A62" s="14"/>
      <c r="B62" s="87" t="s">
        <v>97</v>
      </c>
      <c r="C62" s="87" t="s">
        <v>125</v>
      </c>
      <c r="D62" s="87">
        <f>'октябрь 2020'!D57</f>
        <v>14</v>
      </c>
      <c r="E62" s="87">
        <v>6</v>
      </c>
      <c r="F62" s="88">
        <f>E62*D62</f>
        <v>84</v>
      </c>
      <c r="G62" s="89"/>
      <c r="H62" s="89"/>
    </row>
    <row r="63" spans="1:8" ht="30" x14ac:dyDescent="0.25">
      <c r="A63" s="14"/>
      <c r="B63" s="87" t="s">
        <v>98</v>
      </c>
      <c r="C63" s="87" t="s">
        <v>125</v>
      </c>
      <c r="D63" s="87">
        <f>'октябрь 2020'!D58</f>
        <v>14</v>
      </c>
      <c r="E63" s="87">
        <v>30</v>
      </c>
      <c r="F63" s="88">
        <f>E63*D63</f>
        <v>420</v>
      </c>
      <c r="G63" s="89"/>
      <c r="H63" s="89"/>
    </row>
    <row r="64" spans="1:8" ht="30" x14ac:dyDescent="0.25">
      <c r="A64" s="14"/>
      <c r="B64" s="87" t="s">
        <v>100</v>
      </c>
      <c r="C64" s="87" t="s">
        <v>10</v>
      </c>
      <c r="D64" s="116">
        <f>G13</f>
        <v>14121.75</v>
      </c>
      <c r="E64" s="87">
        <v>0.03</v>
      </c>
      <c r="F64" s="117">
        <f>D64*E64</f>
        <v>423.65249999999997</v>
      </c>
      <c r="G64" s="89"/>
      <c r="H64" s="89"/>
    </row>
    <row r="65" spans="1:8" x14ac:dyDescent="0.25">
      <c r="A65" s="14"/>
      <c r="B65" s="87" t="s">
        <v>99</v>
      </c>
      <c r="C65" s="87" t="s">
        <v>10</v>
      </c>
      <c r="D65" s="116">
        <f>D64</f>
        <v>14121.75</v>
      </c>
      <c r="E65" s="87">
        <v>0.05</v>
      </c>
      <c r="F65" s="117">
        <f>E65*D65</f>
        <v>706.08750000000009</v>
      </c>
      <c r="G65" s="89"/>
      <c r="H65" s="89"/>
    </row>
    <row r="66" spans="1:8" ht="57" x14ac:dyDescent="0.25">
      <c r="A66" s="14" t="s">
        <v>45</v>
      </c>
      <c r="B66" s="66" t="s">
        <v>32</v>
      </c>
      <c r="C66" s="67"/>
      <c r="D66" s="67"/>
      <c r="E66" s="67"/>
      <c r="F66" s="3" t="s">
        <v>10</v>
      </c>
      <c r="G66" s="68">
        <v>0</v>
      </c>
      <c r="H66" s="68"/>
    </row>
    <row r="67" spans="1:8" ht="30" x14ac:dyDescent="0.25">
      <c r="A67" s="59" t="s">
        <v>46</v>
      </c>
      <c r="B67" s="90" t="s">
        <v>33</v>
      </c>
      <c r="C67" s="90"/>
      <c r="D67" s="90"/>
      <c r="E67" s="90"/>
      <c r="F67" s="91"/>
      <c r="G67" s="92">
        <v>0</v>
      </c>
      <c r="H67" s="92"/>
    </row>
    <row r="68" spans="1:8" ht="85.5" x14ac:dyDescent="0.25">
      <c r="A68" s="14" t="s">
        <v>47</v>
      </c>
      <c r="B68" s="66" t="s">
        <v>34</v>
      </c>
      <c r="C68" s="67"/>
      <c r="D68" s="67"/>
      <c r="E68" s="67"/>
      <c r="F68" s="3" t="s">
        <v>10</v>
      </c>
      <c r="G68" s="68">
        <f>SUM(F69:F79)</f>
        <v>0</v>
      </c>
      <c r="H68" s="68"/>
    </row>
    <row r="69" spans="1:8" ht="45" x14ac:dyDescent="0.25">
      <c r="A69" s="14"/>
      <c r="B69" s="93" t="s">
        <v>63</v>
      </c>
      <c r="C69" s="94" t="s">
        <v>69</v>
      </c>
      <c r="D69" s="94">
        <v>0</v>
      </c>
      <c r="E69" s="94"/>
      <c r="F69" s="95">
        <f>E69*D69</f>
        <v>0</v>
      </c>
      <c r="G69" s="95"/>
      <c r="H69" s="96"/>
    </row>
    <row r="70" spans="1:8" x14ac:dyDescent="0.25">
      <c r="A70" s="14"/>
      <c r="B70" s="93" t="s">
        <v>56</v>
      </c>
      <c r="C70" s="94" t="s">
        <v>70</v>
      </c>
      <c r="D70" s="94"/>
      <c r="E70" s="94"/>
      <c r="F70" s="95">
        <f t="shared" ref="F70:F79" si="0">E70*D70</f>
        <v>0</v>
      </c>
      <c r="G70" s="95"/>
      <c r="H70" s="96"/>
    </row>
    <row r="71" spans="1:8" x14ac:dyDescent="0.25">
      <c r="A71" s="14"/>
      <c r="B71" s="93" t="s">
        <v>57</v>
      </c>
      <c r="C71" s="94" t="s">
        <v>70</v>
      </c>
      <c r="D71" s="94"/>
      <c r="E71" s="94"/>
      <c r="F71" s="95">
        <f t="shared" si="0"/>
        <v>0</v>
      </c>
      <c r="G71" s="95"/>
      <c r="H71" s="96"/>
    </row>
    <row r="72" spans="1:8" x14ac:dyDescent="0.25">
      <c r="A72" s="97"/>
      <c r="B72" s="98" t="s">
        <v>58</v>
      </c>
      <c r="C72" s="99" t="s">
        <v>70</v>
      </c>
      <c r="D72" s="99"/>
      <c r="E72" s="99"/>
      <c r="F72" s="95">
        <f t="shared" si="0"/>
        <v>0</v>
      </c>
      <c r="G72" s="124"/>
      <c r="H72" s="98"/>
    </row>
    <row r="73" spans="1:8" x14ac:dyDescent="0.25">
      <c r="A73" s="14"/>
      <c r="B73" s="93" t="s">
        <v>59</v>
      </c>
      <c r="C73" s="94"/>
      <c r="D73" s="94"/>
      <c r="E73" s="94"/>
      <c r="F73" s="95">
        <f t="shared" si="0"/>
        <v>0</v>
      </c>
      <c r="G73" s="95"/>
      <c r="H73" s="96"/>
    </row>
    <row r="74" spans="1:8" x14ac:dyDescent="0.25">
      <c r="A74" s="14"/>
      <c r="B74" s="93" t="s">
        <v>71</v>
      </c>
      <c r="C74" s="94"/>
      <c r="D74" s="94"/>
      <c r="E74" s="94"/>
      <c r="F74" s="95">
        <f t="shared" si="0"/>
        <v>0</v>
      </c>
      <c r="G74" s="95"/>
      <c r="H74" s="96"/>
    </row>
    <row r="75" spans="1:8" x14ac:dyDescent="0.25">
      <c r="A75" s="14"/>
      <c r="B75" s="93" t="s">
        <v>72</v>
      </c>
      <c r="C75" s="94"/>
      <c r="D75" s="94"/>
      <c r="E75" s="94"/>
      <c r="F75" s="95">
        <f t="shared" si="0"/>
        <v>0</v>
      </c>
      <c r="G75" s="95"/>
      <c r="H75" s="96"/>
    </row>
    <row r="76" spans="1:8" x14ac:dyDescent="0.25">
      <c r="A76" s="14"/>
      <c r="B76" s="93" t="s">
        <v>73</v>
      </c>
      <c r="C76" s="94"/>
      <c r="D76" s="94"/>
      <c r="E76" s="94"/>
      <c r="F76" s="95">
        <f t="shared" si="0"/>
        <v>0</v>
      </c>
      <c r="G76" s="95"/>
      <c r="H76" s="96"/>
    </row>
    <row r="77" spans="1:8" ht="30" x14ac:dyDescent="0.25">
      <c r="A77" s="14"/>
      <c r="B77" s="93" t="s">
        <v>61</v>
      </c>
      <c r="C77" s="94"/>
      <c r="D77" s="94"/>
      <c r="E77" s="94"/>
      <c r="F77" s="95">
        <f t="shared" si="0"/>
        <v>0</v>
      </c>
      <c r="G77" s="95"/>
      <c r="H77" s="96"/>
    </row>
    <row r="78" spans="1:8" x14ac:dyDescent="0.25">
      <c r="A78" s="14"/>
      <c r="B78" s="93" t="s">
        <v>62</v>
      </c>
      <c r="C78" s="94"/>
      <c r="D78" s="94"/>
      <c r="E78" s="94"/>
      <c r="F78" s="95">
        <f t="shared" si="0"/>
        <v>0</v>
      </c>
      <c r="G78" s="95"/>
      <c r="H78" s="96"/>
    </row>
    <row r="79" spans="1:8" ht="30" x14ac:dyDescent="0.25">
      <c r="A79" s="14"/>
      <c r="B79" s="93" t="s">
        <v>60</v>
      </c>
      <c r="C79" s="94"/>
      <c r="D79" s="94"/>
      <c r="E79" s="93"/>
      <c r="F79" s="95">
        <f t="shared" si="0"/>
        <v>0</v>
      </c>
      <c r="G79" s="95"/>
      <c r="H79" s="96"/>
    </row>
    <row r="80" spans="1:8" ht="42.75" x14ac:dyDescent="0.25">
      <c r="A80" s="14" t="s">
        <v>48</v>
      </c>
      <c r="B80" s="66" t="s">
        <v>35</v>
      </c>
      <c r="C80" s="67"/>
      <c r="D80" s="67"/>
      <c r="E80" s="67"/>
      <c r="F80" s="3" t="s">
        <v>10</v>
      </c>
      <c r="G80" s="68">
        <v>0</v>
      </c>
      <c r="H80" s="68"/>
    </row>
    <row r="81" spans="1:8" ht="42.75" x14ac:dyDescent="0.25">
      <c r="A81" s="14" t="s">
        <v>49</v>
      </c>
      <c r="B81" s="66" t="s">
        <v>36</v>
      </c>
      <c r="C81" s="67"/>
      <c r="D81" s="67"/>
      <c r="E81" s="67"/>
      <c r="F81" s="3" t="s">
        <v>10</v>
      </c>
      <c r="G81" s="68">
        <v>0</v>
      </c>
      <c r="H81" s="68"/>
    </row>
    <row r="82" spans="1:8" ht="42.75" x14ac:dyDescent="0.25">
      <c r="A82" s="14" t="s">
        <v>50</v>
      </c>
      <c r="B82" s="66" t="s">
        <v>37</v>
      </c>
      <c r="C82" s="67"/>
      <c r="D82" s="67"/>
      <c r="E82" s="67"/>
      <c r="F82" s="3" t="s">
        <v>10</v>
      </c>
      <c r="G82" s="68">
        <f>F83+F84+F85</f>
        <v>925.2</v>
      </c>
      <c r="H82" s="68"/>
    </row>
    <row r="83" spans="1:8" x14ac:dyDescent="0.25">
      <c r="A83" s="14"/>
      <c r="B83" s="101" t="s">
        <v>76</v>
      </c>
      <c r="C83" s="101" t="s">
        <v>70</v>
      </c>
      <c r="D83" s="101">
        <f>'октябрь 2020'!D78</f>
        <v>925.2</v>
      </c>
      <c r="E83" s="101">
        <v>1</v>
      </c>
      <c r="F83" s="102">
        <f>E83*D83</f>
        <v>925.2</v>
      </c>
      <c r="G83" s="103"/>
      <c r="H83" s="103"/>
    </row>
    <row r="84" spans="1:8" ht="30" x14ac:dyDescent="0.25">
      <c r="A84" s="14"/>
      <c r="B84" s="101" t="s">
        <v>77</v>
      </c>
      <c r="C84" s="101"/>
      <c r="D84" s="101"/>
      <c r="E84" s="101"/>
      <c r="F84" s="102">
        <v>0</v>
      </c>
      <c r="G84" s="103"/>
      <c r="H84" s="103"/>
    </row>
    <row r="85" spans="1:8" x14ac:dyDescent="0.25">
      <c r="A85" s="14"/>
      <c r="B85" s="101" t="s">
        <v>78</v>
      </c>
      <c r="C85" s="101"/>
      <c r="D85" s="101"/>
      <c r="E85" s="101"/>
      <c r="F85" s="102">
        <v>0</v>
      </c>
      <c r="G85" s="103"/>
      <c r="H85" s="103"/>
    </row>
    <row r="86" spans="1:8" ht="42.75" x14ac:dyDescent="0.25">
      <c r="A86" s="14" t="s">
        <v>51</v>
      </c>
      <c r="B86" s="66" t="s">
        <v>38</v>
      </c>
      <c r="C86" s="67"/>
      <c r="D86" s="67"/>
      <c r="E86" s="155">
        <f>'октябрь 2020'!E81</f>
        <v>1074.46</v>
      </c>
      <c r="F86" s="3" t="s">
        <v>10</v>
      </c>
      <c r="G86" s="68">
        <f>E86</f>
        <v>1074.46</v>
      </c>
      <c r="H86" s="68"/>
    </row>
    <row r="87" spans="1:8" ht="57" x14ac:dyDescent="0.25">
      <c r="A87" s="14" t="s">
        <v>52</v>
      </c>
      <c r="B87" s="66" t="s">
        <v>39</v>
      </c>
      <c r="C87" s="67" t="s">
        <v>70</v>
      </c>
      <c r="D87" s="67">
        <f>D83</f>
        <v>925.2</v>
      </c>
      <c r="E87" s="67">
        <v>1.1599999999999999</v>
      </c>
      <c r="F87" s="3" t="s">
        <v>10</v>
      </c>
      <c r="G87" s="68">
        <f>E87*D87</f>
        <v>1073.232</v>
      </c>
      <c r="H87" s="68"/>
    </row>
    <row r="88" spans="1:8" x14ac:dyDescent="0.25">
      <c r="A88" s="14"/>
      <c r="B88" s="86" t="s">
        <v>101</v>
      </c>
      <c r="C88" s="86"/>
      <c r="D88" s="86"/>
      <c r="E88" s="86"/>
      <c r="F88" s="104">
        <v>0</v>
      </c>
      <c r="G88" s="105"/>
      <c r="H88" s="105"/>
    </row>
    <row r="89" spans="1:8" x14ac:dyDescent="0.25">
      <c r="A89" s="14"/>
      <c r="B89" s="86" t="s">
        <v>102</v>
      </c>
      <c r="C89" s="86"/>
      <c r="D89" s="86"/>
      <c r="E89" s="86"/>
      <c r="F89" s="104">
        <v>0</v>
      </c>
      <c r="G89" s="105"/>
      <c r="H89" s="105"/>
    </row>
    <row r="90" spans="1:8" x14ac:dyDescent="0.25">
      <c r="A90" s="14"/>
      <c r="B90" s="86" t="s">
        <v>103</v>
      </c>
      <c r="C90" s="86"/>
      <c r="D90" s="86"/>
      <c r="E90" s="86"/>
      <c r="F90" s="104">
        <v>0</v>
      </c>
      <c r="G90" s="105"/>
      <c r="H90" s="105"/>
    </row>
    <row r="91" spans="1:8" x14ac:dyDescent="0.25">
      <c r="A91" s="14"/>
      <c r="B91" s="86" t="s">
        <v>104</v>
      </c>
      <c r="C91" s="86"/>
      <c r="D91" s="86"/>
      <c r="E91" s="86"/>
      <c r="F91" s="104">
        <v>0</v>
      </c>
      <c r="G91" s="105"/>
      <c r="H91" s="105"/>
    </row>
    <row r="92" spans="1:8" x14ac:dyDescent="0.25">
      <c r="A92" s="14"/>
      <c r="B92" s="86" t="s">
        <v>105</v>
      </c>
      <c r="C92" s="86"/>
      <c r="D92" s="86"/>
      <c r="E92" s="86"/>
      <c r="F92" s="104">
        <v>0</v>
      </c>
      <c r="G92" s="105"/>
      <c r="H92" s="105"/>
    </row>
    <row r="93" spans="1:8" x14ac:dyDescent="0.25">
      <c r="A93" s="14"/>
      <c r="B93" s="86" t="s">
        <v>106</v>
      </c>
      <c r="C93" s="86"/>
      <c r="D93" s="86"/>
      <c r="E93" s="86"/>
      <c r="F93" s="104">
        <v>0</v>
      </c>
      <c r="G93" s="105"/>
      <c r="H93" s="105"/>
    </row>
    <row r="94" spans="1:8" x14ac:dyDescent="0.25">
      <c r="A94" s="14"/>
      <c r="B94" s="86" t="s">
        <v>107</v>
      </c>
      <c r="C94" s="86"/>
      <c r="D94" s="86"/>
      <c r="E94" s="86"/>
      <c r="F94" s="104">
        <v>0</v>
      </c>
      <c r="G94" s="105"/>
      <c r="H94" s="105"/>
    </row>
    <row r="95" spans="1:8" x14ac:dyDescent="0.25">
      <c r="A95" s="14"/>
      <c r="B95" s="86" t="s">
        <v>108</v>
      </c>
      <c r="C95" s="86"/>
      <c r="D95" s="86"/>
      <c r="E95" s="86"/>
      <c r="F95" s="104">
        <v>0</v>
      </c>
      <c r="G95" s="105"/>
      <c r="H95" s="105"/>
    </row>
    <row r="96" spans="1:8" x14ac:dyDescent="0.25">
      <c r="A96" s="14"/>
      <c r="B96" s="106" t="s">
        <v>109</v>
      </c>
      <c r="C96" s="67"/>
      <c r="D96" s="67"/>
      <c r="E96" s="67"/>
      <c r="F96" s="3">
        <f>SUM(F88:F95)</f>
        <v>0</v>
      </c>
      <c r="G96" s="68"/>
      <c r="H96" s="68"/>
    </row>
    <row r="97" spans="1:8" ht="71.25" x14ac:dyDescent="0.25">
      <c r="A97" s="14" t="s">
        <v>53</v>
      </c>
      <c r="B97" s="66" t="s">
        <v>40</v>
      </c>
      <c r="C97" s="67"/>
      <c r="D97" s="67"/>
      <c r="E97" s="67"/>
      <c r="F97" s="3" t="s">
        <v>10</v>
      </c>
      <c r="G97" s="68">
        <f>F98</f>
        <v>138.78</v>
      </c>
      <c r="H97" s="68"/>
    </row>
    <row r="98" spans="1:8" x14ac:dyDescent="0.25">
      <c r="A98" s="59"/>
      <c r="B98" s="101" t="s">
        <v>113</v>
      </c>
      <c r="C98" s="101" t="s">
        <v>70</v>
      </c>
      <c r="D98" s="101">
        <f>D87</f>
        <v>925.2</v>
      </c>
      <c r="E98" s="101">
        <v>0.15</v>
      </c>
      <c r="F98" s="102">
        <f>E98*D98</f>
        <v>138.78</v>
      </c>
      <c r="G98" s="103"/>
      <c r="H98" s="103"/>
    </row>
    <row r="99" spans="1:8" ht="114" x14ac:dyDescent="0.25">
      <c r="A99" s="14" t="s">
        <v>54</v>
      </c>
      <c r="B99" s="66" t="s">
        <v>41</v>
      </c>
      <c r="C99" s="67"/>
      <c r="D99" s="67"/>
      <c r="E99" s="67"/>
      <c r="F99" s="3" t="s">
        <v>10</v>
      </c>
      <c r="G99" s="68">
        <f>F100+F101+F102</f>
        <v>4368.3640000000005</v>
      </c>
      <c r="H99" s="68"/>
    </row>
    <row r="100" spans="1:8" x14ac:dyDescent="0.25">
      <c r="A100" s="14"/>
      <c r="B100" s="107" t="s">
        <v>110</v>
      </c>
      <c r="C100" s="107" t="s">
        <v>70</v>
      </c>
      <c r="D100" s="107">
        <f>'октябрь 2020'!D95</f>
        <v>1527.4</v>
      </c>
      <c r="E100" s="107">
        <v>2.86</v>
      </c>
      <c r="F100" s="108">
        <f>E100*D100</f>
        <v>4368.3640000000005</v>
      </c>
      <c r="G100" s="109">
        <v>0</v>
      </c>
      <c r="H100" s="109"/>
    </row>
    <row r="101" spans="1:8" ht="30" x14ac:dyDescent="0.25">
      <c r="A101" s="14"/>
      <c r="B101" s="107" t="s">
        <v>111</v>
      </c>
      <c r="C101" s="107"/>
      <c r="D101" s="107"/>
      <c r="E101" s="107"/>
      <c r="F101" s="108"/>
      <c r="G101" s="109">
        <v>0</v>
      </c>
      <c r="H101" s="109"/>
    </row>
    <row r="102" spans="1:8" ht="30" x14ac:dyDescent="0.25">
      <c r="A102" s="14"/>
      <c r="B102" s="107" t="s">
        <v>112</v>
      </c>
      <c r="C102" s="107"/>
      <c r="D102" s="107"/>
      <c r="E102" s="107"/>
      <c r="F102" s="108"/>
      <c r="G102" s="109">
        <v>0</v>
      </c>
      <c r="H102" s="109"/>
    </row>
    <row r="103" spans="1:8" ht="28.5" x14ac:dyDescent="0.25">
      <c r="A103" s="14" t="s">
        <v>55</v>
      </c>
      <c r="B103" s="123" t="s">
        <v>127</v>
      </c>
      <c r="C103" s="118"/>
      <c r="D103" s="118"/>
      <c r="E103" s="118"/>
      <c r="F103" s="3" t="s">
        <v>10</v>
      </c>
      <c r="G103" s="119">
        <f>F104</f>
        <v>1320</v>
      </c>
      <c r="H103" s="119"/>
    </row>
    <row r="104" spans="1:8" x14ac:dyDescent="0.25">
      <c r="B104" s="120" t="s">
        <v>129</v>
      </c>
      <c r="C104" s="120" t="str">
        <f>'октябрь 2020'!C99</f>
        <v>подъезд</v>
      </c>
      <c r="D104" s="120">
        <f>'октябрь 2020'!D99</f>
        <v>2</v>
      </c>
      <c r="E104" s="120">
        <f>'октябрь 2020'!E99</f>
        <v>660</v>
      </c>
      <c r="F104" s="120">
        <f>'октябрь 2020'!F99</f>
        <v>1320</v>
      </c>
      <c r="G104" s="122"/>
      <c r="H104" s="122"/>
    </row>
    <row r="105" spans="1:8" ht="28.5" x14ac:dyDescent="0.25">
      <c r="A105" s="14" t="s">
        <v>126</v>
      </c>
      <c r="B105" s="66" t="s">
        <v>42</v>
      </c>
      <c r="C105" s="67"/>
      <c r="D105" s="67"/>
      <c r="E105" s="67"/>
      <c r="F105" s="3" t="s">
        <v>10</v>
      </c>
      <c r="G105" s="68">
        <f>F106+F107+F108+F109</f>
        <v>107.13</v>
      </c>
      <c r="H105" s="68"/>
    </row>
    <row r="106" spans="1:8" x14ac:dyDescent="0.25">
      <c r="A106" s="97"/>
      <c r="B106" s="110" t="s">
        <v>80</v>
      </c>
      <c r="C106" s="110"/>
      <c r="D106" s="110"/>
      <c r="E106" s="110"/>
      <c r="F106" s="126">
        <f>'октябрь 2020'!F101</f>
        <v>107.13</v>
      </c>
      <c r="G106" s="125"/>
      <c r="H106" s="110"/>
    </row>
    <row r="107" spans="1:8" x14ac:dyDescent="0.25">
      <c r="A107" s="97"/>
      <c r="B107" s="110" t="s">
        <v>81</v>
      </c>
      <c r="C107" s="110"/>
      <c r="D107" s="110"/>
      <c r="E107" s="110"/>
      <c r="F107" s="126">
        <v>0</v>
      </c>
      <c r="G107" s="125"/>
      <c r="H107" s="110"/>
    </row>
    <row r="108" spans="1:8" x14ac:dyDescent="0.25">
      <c r="A108" s="97"/>
      <c r="B108" s="110" t="s">
        <v>79</v>
      </c>
      <c r="C108" s="110"/>
      <c r="D108" s="110"/>
      <c r="E108" s="110"/>
      <c r="F108" s="126">
        <f>'сентябрь 20'!F102</f>
        <v>0</v>
      </c>
      <c r="G108" s="125"/>
      <c r="H108" s="110"/>
    </row>
    <row r="109" spans="1:8" x14ac:dyDescent="0.25">
      <c r="A109" s="97"/>
      <c r="B109" s="110" t="s">
        <v>82</v>
      </c>
      <c r="C109" s="110"/>
      <c r="D109" s="110"/>
      <c r="E109" s="110"/>
      <c r="F109" s="153">
        <f>G17-F108</f>
        <v>0</v>
      </c>
      <c r="G109" s="125"/>
      <c r="H109" s="110"/>
    </row>
    <row r="111" spans="1:8" ht="15.75" x14ac:dyDescent="0.25">
      <c r="B111" s="192" t="s">
        <v>115</v>
      </c>
      <c r="C111" s="192"/>
      <c r="D111" s="192"/>
      <c r="E111" s="193"/>
      <c r="F111" s="193"/>
      <c r="G111" s="193"/>
    </row>
    <row r="112" spans="1:8" ht="15.75" x14ac:dyDescent="0.25">
      <c r="B112" s="194" t="s">
        <v>116</v>
      </c>
      <c r="C112" s="194"/>
      <c r="D112" s="194"/>
      <c r="E112" s="194" t="s">
        <v>117</v>
      </c>
      <c r="F112" s="194"/>
      <c r="G112" s="194"/>
    </row>
    <row r="113" spans="2:7" ht="15.75" x14ac:dyDescent="0.25">
      <c r="B113" s="194" t="s">
        <v>119</v>
      </c>
      <c r="C113" s="194"/>
      <c r="D113" s="194"/>
      <c r="E113" s="194" t="s">
        <v>118</v>
      </c>
      <c r="F113" s="194"/>
      <c r="G113" s="194"/>
    </row>
  </sheetData>
  <mergeCells count="68">
    <mergeCell ref="B9:D9"/>
    <mergeCell ref="E9:F9"/>
    <mergeCell ref="A2:H2"/>
    <mergeCell ref="A3:H3"/>
    <mergeCell ref="B4:D4"/>
    <mergeCell ref="E4:F4"/>
    <mergeCell ref="B5:D5"/>
    <mergeCell ref="E5:F5"/>
    <mergeCell ref="B6:D6"/>
    <mergeCell ref="E6:F6"/>
    <mergeCell ref="B7:D7"/>
    <mergeCell ref="E7:F7"/>
    <mergeCell ref="A8:G8"/>
    <mergeCell ref="H14:H15"/>
    <mergeCell ref="B15:D15"/>
    <mergeCell ref="E15:F15"/>
    <mergeCell ref="B10:D10"/>
    <mergeCell ref="E10:F10"/>
    <mergeCell ref="B11:D11"/>
    <mergeCell ref="E11:F11"/>
    <mergeCell ref="B12:D12"/>
    <mergeCell ref="E12:F12"/>
    <mergeCell ref="B13:D13"/>
    <mergeCell ref="E13:F13"/>
    <mergeCell ref="B14:D14"/>
    <mergeCell ref="E14:F14"/>
    <mergeCell ref="G14:G15"/>
    <mergeCell ref="B23:D23"/>
    <mergeCell ref="E23:F23"/>
    <mergeCell ref="B24:D24"/>
    <mergeCell ref="E24:F24"/>
    <mergeCell ref="B25:D25"/>
    <mergeCell ref="E25:F25"/>
    <mergeCell ref="B33:D33"/>
    <mergeCell ref="E33:F33"/>
    <mergeCell ref="B26:D26"/>
    <mergeCell ref="E26:F26"/>
    <mergeCell ref="B27:D27"/>
    <mergeCell ref="E27:F27"/>
    <mergeCell ref="B28:D28"/>
    <mergeCell ref="E28:F28"/>
    <mergeCell ref="B29:D29"/>
    <mergeCell ref="E29:F29"/>
    <mergeCell ref="B30:D30"/>
    <mergeCell ref="E30:F30"/>
    <mergeCell ref="A32:G32"/>
    <mergeCell ref="E31:F31"/>
    <mergeCell ref="B31:D31"/>
    <mergeCell ref="B111:D111"/>
    <mergeCell ref="E111:G111"/>
    <mergeCell ref="B112:D112"/>
    <mergeCell ref="E112:G112"/>
    <mergeCell ref="B113:D113"/>
    <mergeCell ref="E113:G113"/>
    <mergeCell ref="E21:F21"/>
    <mergeCell ref="E22:F22"/>
    <mergeCell ref="B22:D22"/>
    <mergeCell ref="B16:D16"/>
    <mergeCell ref="B17:D17"/>
    <mergeCell ref="E16:F16"/>
    <mergeCell ref="E17:F17"/>
    <mergeCell ref="B21:D21"/>
    <mergeCell ref="B18:D18"/>
    <mergeCell ref="E18:F18"/>
    <mergeCell ref="B19:D19"/>
    <mergeCell ref="E19:F19"/>
    <mergeCell ref="B20:D20"/>
    <mergeCell ref="E20:F20"/>
  </mergeCell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13"/>
  <sheetViews>
    <sheetView topLeftCell="A56" workbookViewId="0">
      <selection activeCell="G36" sqref="G36"/>
    </sheetView>
  </sheetViews>
  <sheetFormatPr defaultRowHeight="15" x14ac:dyDescent="0.25"/>
  <cols>
    <col min="1" max="1" width="5.5703125" style="111" bestFit="1" customWidth="1"/>
    <col min="2" max="2" width="35.28515625" style="111" bestFit="1" customWidth="1"/>
    <col min="3" max="4" width="9.140625" style="111"/>
    <col min="5" max="5" width="8.85546875" style="111" bestFit="1" customWidth="1"/>
    <col min="6" max="6" width="9" style="111" customWidth="1"/>
    <col min="7" max="7" width="11.28515625" style="128" bestFit="1" customWidth="1"/>
    <col min="8" max="8" width="9.140625" style="111"/>
  </cols>
  <sheetData>
    <row r="2" spans="1:8" ht="18.75" x14ac:dyDescent="0.25">
      <c r="A2" s="176" t="s">
        <v>68</v>
      </c>
      <c r="B2" s="176"/>
      <c r="C2" s="176"/>
      <c r="D2" s="176"/>
      <c r="E2" s="176"/>
      <c r="F2" s="176"/>
      <c r="G2" s="176"/>
      <c r="H2" s="176"/>
    </row>
    <row r="3" spans="1:8" ht="15" customHeight="1" x14ac:dyDescent="0.25">
      <c r="A3" s="185" t="str">
        <f>'сентябрь 20'!A3:H3</f>
        <v>МКД по адресу: г.Тула, Железнодорожная 28</v>
      </c>
      <c r="B3" s="185"/>
      <c r="C3" s="185"/>
      <c r="D3" s="185"/>
      <c r="E3" s="185"/>
      <c r="F3" s="185"/>
      <c r="G3" s="185"/>
      <c r="H3" s="185"/>
    </row>
    <row r="4" spans="1:8" ht="28.5" x14ac:dyDescent="0.25">
      <c r="A4" s="23" t="s">
        <v>0</v>
      </c>
      <c r="B4" s="179" t="s">
        <v>1</v>
      </c>
      <c r="C4" s="198"/>
      <c r="D4" s="198"/>
      <c r="E4" s="179" t="s">
        <v>2</v>
      </c>
      <c r="F4" s="199"/>
      <c r="G4" s="1" t="s">
        <v>3</v>
      </c>
      <c r="H4" s="1" t="s">
        <v>123</v>
      </c>
    </row>
    <row r="5" spans="1:8" x14ac:dyDescent="0.25">
      <c r="A5" s="3">
        <v>1</v>
      </c>
      <c r="B5" s="197" t="s">
        <v>4</v>
      </c>
      <c r="C5" s="198"/>
      <c r="D5" s="199"/>
      <c r="E5" s="200" t="s">
        <v>5</v>
      </c>
      <c r="F5" s="199"/>
      <c r="G5" s="112">
        <v>44244</v>
      </c>
      <c r="H5" s="112"/>
    </row>
    <row r="6" spans="1:8" x14ac:dyDescent="0.25">
      <c r="A6" s="3">
        <v>2</v>
      </c>
      <c r="B6" s="197" t="s">
        <v>6</v>
      </c>
      <c r="C6" s="198"/>
      <c r="D6" s="199"/>
      <c r="E6" s="200" t="s">
        <v>5</v>
      </c>
      <c r="F6" s="199"/>
      <c r="G6" s="112">
        <v>44166</v>
      </c>
      <c r="H6" s="112"/>
    </row>
    <row r="7" spans="1:8" x14ac:dyDescent="0.25">
      <c r="A7" s="3">
        <v>3</v>
      </c>
      <c r="B7" s="197" t="s">
        <v>7</v>
      </c>
      <c r="C7" s="198"/>
      <c r="D7" s="199"/>
      <c r="E7" s="200" t="s">
        <v>5</v>
      </c>
      <c r="F7" s="199"/>
      <c r="G7" s="112">
        <v>44196</v>
      </c>
      <c r="H7" s="112"/>
    </row>
    <row r="8" spans="1:8" ht="28.5" customHeight="1" x14ac:dyDescent="0.25">
      <c r="A8" s="177" t="s">
        <v>8</v>
      </c>
      <c r="B8" s="177"/>
      <c r="C8" s="177"/>
      <c r="D8" s="177"/>
      <c r="E8" s="177"/>
      <c r="F8" s="177"/>
      <c r="G8" s="177"/>
      <c r="H8" s="63"/>
    </row>
    <row r="9" spans="1:8" ht="28.5" x14ac:dyDescent="0.25">
      <c r="A9" s="1" t="s">
        <v>0</v>
      </c>
      <c r="B9" s="202" t="s">
        <v>1</v>
      </c>
      <c r="C9" s="203"/>
      <c r="D9" s="204"/>
      <c r="E9" s="179" t="s">
        <v>2</v>
      </c>
      <c r="F9" s="199"/>
      <c r="G9" s="1" t="s">
        <v>3</v>
      </c>
      <c r="H9" s="1" t="s">
        <v>123</v>
      </c>
    </row>
    <row r="10" spans="1:8" x14ac:dyDescent="0.25">
      <c r="A10" s="3">
        <v>4</v>
      </c>
      <c r="B10" s="197" t="s">
        <v>9</v>
      </c>
      <c r="C10" s="198"/>
      <c r="D10" s="199"/>
      <c r="E10" s="200" t="s">
        <v>10</v>
      </c>
      <c r="F10" s="199"/>
      <c r="G10" s="68">
        <v>0</v>
      </c>
      <c r="H10" s="68"/>
    </row>
    <row r="11" spans="1:8" ht="34.5" customHeight="1" x14ac:dyDescent="0.25">
      <c r="A11" s="3">
        <v>5</v>
      </c>
      <c r="B11" s="197" t="s">
        <v>11</v>
      </c>
      <c r="C11" s="198"/>
      <c r="D11" s="199"/>
      <c r="E11" s="200" t="s">
        <v>10</v>
      </c>
      <c r="F11" s="199"/>
      <c r="G11" s="127">
        <f>'ноябрь 2020'!G29</f>
        <v>-46121.578400000013</v>
      </c>
      <c r="H11" s="114"/>
    </row>
    <row r="12" spans="1:8" x14ac:dyDescent="0.25">
      <c r="A12" s="3">
        <v>6</v>
      </c>
      <c r="B12" s="197" t="s">
        <v>12</v>
      </c>
      <c r="C12" s="198"/>
      <c r="D12" s="199"/>
      <c r="E12" s="200" t="s">
        <v>10</v>
      </c>
      <c r="F12" s="199"/>
      <c r="G12" s="127">
        <f>'ноябрь 2020'!G30</f>
        <v>28249.81</v>
      </c>
      <c r="H12" s="114"/>
    </row>
    <row r="13" spans="1:8" ht="31.5" customHeight="1" x14ac:dyDescent="0.25">
      <c r="A13" s="3">
        <v>7</v>
      </c>
      <c r="B13" s="197" t="s">
        <v>13</v>
      </c>
      <c r="C13" s="198"/>
      <c r="D13" s="199"/>
      <c r="E13" s="200" t="s">
        <v>10</v>
      </c>
      <c r="F13" s="199"/>
      <c r="G13" s="114">
        <f>G14+G18+G16+G17</f>
        <v>14121.75</v>
      </c>
      <c r="H13" s="114"/>
    </row>
    <row r="14" spans="1:8" x14ac:dyDescent="0.25">
      <c r="A14" s="3">
        <v>8</v>
      </c>
      <c r="B14" s="197" t="s">
        <v>14</v>
      </c>
      <c r="C14" s="198"/>
      <c r="D14" s="199"/>
      <c r="E14" s="200" t="s">
        <v>10</v>
      </c>
      <c r="F14" s="199"/>
      <c r="G14" s="201">
        <v>14014.62</v>
      </c>
      <c r="H14" s="201"/>
    </row>
    <row r="15" spans="1:8" x14ac:dyDescent="0.25">
      <c r="A15" s="3">
        <v>9</v>
      </c>
      <c r="B15" s="197" t="s">
        <v>15</v>
      </c>
      <c r="C15" s="198"/>
      <c r="D15" s="199"/>
      <c r="E15" s="200" t="s">
        <v>10</v>
      </c>
      <c r="F15" s="199"/>
      <c r="G15" s="201"/>
      <c r="H15" s="201"/>
    </row>
    <row r="16" spans="1:8" x14ac:dyDescent="0.25">
      <c r="A16" s="138"/>
      <c r="B16" s="205" t="s">
        <v>136</v>
      </c>
      <c r="C16" s="206"/>
      <c r="D16" s="207"/>
      <c r="E16" s="200" t="s">
        <v>10</v>
      </c>
      <c r="F16" s="199"/>
      <c r="G16" s="137">
        <v>107.13</v>
      </c>
      <c r="H16" s="137"/>
    </row>
    <row r="17" spans="1:8" x14ac:dyDescent="0.25">
      <c r="A17" s="138"/>
      <c r="B17" s="205" t="s">
        <v>137</v>
      </c>
      <c r="C17" s="206"/>
      <c r="D17" s="207"/>
      <c r="E17" s="200" t="s">
        <v>10</v>
      </c>
      <c r="F17" s="199"/>
      <c r="G17" s="137">
        <v>0</v>
      </c>
      <c r="H17" s="137"/>
    </row>
    <row r="18" spans="1:8" x14ac:dyDescent="0.25">
      <c r="A18" s="3">
        <v>10</v>
      </c>
      <c r="B18" s="197" t="s">
        <v>16</v>
      </c>
      <c r="C18" s="198"/>
      <c r="D18" s="199"/>
      <c r="E18" s="200" t="s">
        <v>10</v>
      </c>
      <c r="F18" s="199"/>
      <c r="G18" s="127">
        <v>0</v>
      </c>
      <c r="H18" s="113"/>
    </row>
    <row r="19" spans="1:8" x14ac:dyDescent="0.25">
      <c r="A19" s="3">
        <v>11</v>
      </c>
      <c r="B19" s="197" t="s">
        <v>17</v>
      </c>
      <c r="C19" s="198"/>
      <c r="D19" s="199"/>
      <c r="E19" s="200" t="s">
        <v>10</v>
      </c>
      <c r="F19" s="199"/>
      <c r="G19" s="114">
        <f>G22+G25+G23+G24+G26+G20+G21</f>
        <v>14006.730000000001</v>
      </c>
      <c r="H19" s="114"/>
    </row>
    <row r="20" spans="1:8" x14ac:dyDescent="0.25">
      <c r="A20" s="138"/>
      <c r="B20" s="205" t="s">
        <v>136</v>
      </c>
      <c r="C20" s="206"/>
      <c r="D20" s="207"/>
      <c r="E20" s="200" t="s">
        <v>10</v>
      </c>
      <c r="F20" s="199"/>
      <c r="G20" s="152">
        <v>296.87</v>
      </c>
      <c r="H20" s="114"/>
    </row>
    <row r="21" spans="1:8" x14ac:dyDescent="0.25">
      <c r="A21" s="138"/>
      <c r="B21" s="205" t="s">
        <v>137</v>
      </c>
      <c r="C21" s="206"/>
      <c r="D21" s="207"/>
      <c r="E21" s="200" t="s">
        <v>10</v>
      </c>
      <c r="F21" s="199"/>
      <c r="G21" s="152">
        <v>0</v>
      </c>
      <c r="H21" s="114"/>
    </row>
    <row r="22" spans="1:8" ht="28.5" customHeight="1" x14ac:dyDescent="0.25">
      <c r="A22" s="3">
        <v>12</v>
      </c>
      <c r="B22" s="197" t="s">
        <v>18</v>
      </c>
      <c r="C22" s="198"/>
      <c r="D22" s="199"/>
      <c r="E22" s="200" t="s">
        <v>10</v>
      </c>
      <c r="F22" s="199"/>
      <c r="G22" s="127">
        <v>13709.86</v>
      </c>
      <c r="H22" s="113"/>
    </row>
    <row r="23" spans="1:8" ht="31.5" customHeight="1" x14ac:dyDescent="0.25">
      <c r="A23" s="3">
        <v>13</v>
      </c>
      <c r="B23" s="197" t="s">
        <v>19</v>
      </c>
      <c r="C23" s="198"/>
      <c r="D23" s="199"/>
      <c r="E23" s="200" t="s">
        <v>10</v>
      </c>
      <c r="F23" s="199"/>
      <c r="G23" s="68">
        <v>0</v>
      </c>
      <c r="H23" s="68"/>
    </row>
    <row r="24" spans="1:8" x14ac:dyDescent="0.25">
      <c r="A24" s="3">
        <v>14</v>
      </c>
      <c r="B24" s="197" t="s">
        <v>20</v>
      </c>
      <c r="C24" s="198"/>
      <c r="D24" s="199"/>
      <c r="E24" s="200" t="s">
        <v>10</v>
      </c>
      <c r="F24" s="199"/>
      <c r="G24" s="68">
        <v>0</v>
      </c>
      <c r="H24" s="68"/>
    </row>
    <row r="25" spans="1:8" ht="17.25" customHeight="1" x14ac:dyDescent="0.25">
      <c r="A25" s="3">
        <v>15</v>
      </c>
      <c r="B25" s="197" t="s">
        <v>21</v>
      </c>
      <c r="C25" s="198"/>
      <c r="D25" s="199"/>
      <c r="E25" s="200" t="s">
        <v>10</v>
      </c>
      <c r="F25" s="199"/>
      <c r="G25" s="68">
        <v>0</v>
      </c>
      <c r="H25" s="68"/>
    </row>
    <row r="26" spans="1:8" x14ac:dyDescent="0.25">
      <c r="A26" s="3">
        <v>16</v>
      </c>
      <c r="B26" s="197" t="s">
        <v>22</v>
      </c>
      <c r="C26" s="198"/>
      <c r="D26" s="199"/>
      <c r="E26" s="200" t="s">
        <v>10</v>
      </c>
      <c r="F26" s="199"/>
      <c r="G26" s="68">
        <v>0</v>
      </c>
      <c r="H26" s="68"/>
    </row>
    <row r="27" spans="1:8" ht="17.25" customHeight="1" x14ac:dyDescent="0.25">
      <c r="A27" s="3">
        <v>17</v>
      </c>
      <c r="B27" s="197" t="s">
        <v>23</v>
      </c>
      <c r="C27" s="198"/>
      <c r="D27" s="199"/>
      <c r="E27" s="200" t="s">
        <v>10</v>
      </c>
      <c r="F27" s="199"/>
      <c r="G27" s="114">
        <f>G10+G11+G19</f>
        <v>-32114.84840000001</v>
      </c>
      <c r="H27" s="114"/>
    </row>
    <row r="28" spans="1:8" x14ac:dyDescent="0.25">
      <c r="A28" s="3">
        <v>18</v>
      </c>
      <c r="B28" s="197" t="s">
        <v>24</v>
      </c>
      <c r="C28" s="198"/>
      <c r="D28" s="199"/>
      <c r="E28" s="200" t="s">
        <v>10</v>
      </c>
      <c r="F28" s="199"/>
      <c r="G28" s="68">
        <v>0</v>
      </c>
      <c r="H28" s="68"/>
    </row>
    <row r="29" spans="1:8" ht="31.5" customHeight="1" x14ac:dyDescent="0.25">
      <c r="A29" s="3">
        <v>19</v>
      </c>
      <c r="B29" s="197" t="s">
        <v>25</v>
      </c>
      <c r="C29" s="198"/>
      <c r="D29" s="199"/>
      <c r="E29" s="200" t="s">
        <v>10</v>
      </c>
      <c r="F29" s="199"/>
      <c r="G29" s="68">
        <f>G11+G19-SUM(G35:G109)</f>
        <v>-53605.034400000011</v>
      </c>
      <c r="H29" s="115"/>
    </row>
    <row r="30" spans="1:8" x14ac:dyDescent="0.25">
      <c r="A30" s="3">
        <v>20</v>
      </c>
      <c r="B30" s="197" t="s">
        <v>26</v>
      </c>
      <c r="C30" s="198"/>
      <c r="D30" s="199"/>
      <c r="E30" s="200" t="s">
        <v>10</v>
      </c>
      <c r="F30" s="199"/>
      <c r="G30" s="114">
        <f>G13-G19+G12</f>
        <v>28364.83</v>
      </c>
      <c r="H30" s="114"/>
    </row>
    <row r="31" spans="1:8" ht="33.75" customHeight="1" x14ac:dyDescent="0.25">
      <c r="A31" s="177" t="s">
        <v>27</v>
      </c>
      <c r="B31" s="177"/>
      <c r="C31" s="177"/>
      <c r="D31" s="177"/>
      <c r="E31" s="177"/>
      <c r="F31" s="177"/>
      <c r="G31" s="177"/>
      <c r="H31" s="63"/>
    </row>
    <row r="32" spans="1:8" ht="99.75" x14ac:dyDescent="0.25">
      <c r="A32" s="1" t="s">
        <v>0</v>
      </c>
      <c r="B32" s="179" t="s">
        <v>28</v>
      </c>
      <c r="C32" s="195"/>
      <c r="D32" s="196"/>
      <c r="E32" s="179" t="s">
        <v>2</v>
      </c>
      <c r="F32" s="196"/>
      <c r="G32" s="1" t="s">
        <v>124</v>
      </c>
      <c r="H32" s="1" t="s">
        <v>123</v>
      </c>
    </row>
    <row r="33" spans="1:8" ht="36" x14ac:dyDescent="0.25">
      <c r="A33" s="24"/>
      <c r="B33" s="62" t="s">
        <v>128</v>
      </c>
      <c r="C33" s="64" t="s">
        <v>64</v>
      </c>
      <c r="D33" s="64" t="s">
        <v>65</v>
      </c>
      <c r="E33" s="64" t="s">
        <v>66</v>
      </c>
      <c r="F33" s="64" t="s">
        <v>67</v>
      </c>
      <c r="G33" s="1"/>
      <c r="H33" s="1"/>
    </row>
    <row r="34" spans="1:8" x14ac:dyDescent="0.25">
      <c r="A34" s="1"/>
      <c r="B34" s="1">
        <v>21</v>
      </c>
      <c r="C34" s="1"/>
      <c r="D34" s="1"/>
      <c r="E34" s="1"/>
      <c r="F34" s="65"/>
      <c r="G34" s="1">
        <v>22</v>
      </c>
      <c r="H34" s="1"/>
    </row>
    <row r="35" spans="1:8" ht="85.5" x14ac:dyDescent="0.25">
      <c r="A35" s="14" t="s">
        <v>43</v>
      </c>
      <c r="B35" s="66" t="s">
        <v>30</v>
      </c>
      <c r="C35" s="67"/>
      <c r="D35" s="67"/>
      <c r="E35" s="67"/>
      <c r="F35" s="3" t="s">
        <v>10</v>
      </c>
      <c r="G35" s="68">
        <f>F36+F42+F47+F49+F54</f>
        <v>10849.279999999999</v>
      </c>
      <c r="H35" s="68"/>
    </row>
    <row r="36" spans="1:8" x14ac:dyDescent="0.25">
      <c r="A36" s="14"/>
      <c r="B36" s="69" t="s">
        <v>84</v>
      </c>
      <c r="C36" s="70"/>
      <c r="D36" s="70"/>
      <c r="E36" s="70"/>
      <c r="F36" s="71">
        <f>SUM(F37:F41)</f>
        <v>0</v>
      </c>
      <c r="G36" s="72"/>
      <c r="H36" s="72"/>
    </row>
    <row r="37" spans="1:8" x14ac:dyDescent="0.25">
      <c r="A37" s="14"/>
      <c r="B37" s="70" t="s">
        <v>85</v>
      </c>
      <c r="C37" s="70"/>
      <c r="D37" s="70"/>
      <c r="E37" s="154"/>
      <c r="F37" s="71">
        <f>E37*D37</f>
        <v>0</v>
      </c>
      <c r="G37" s="72"/>
      <c r="H37" s="72"/>
    </row>
    <row r="38" spans="1:8" x14ac:dyDescent="0.25">
      <c r="A38" s="14"/>
      <c r="B38" s="70" t="s">
        <v>86</v>
      </c>
      <c r="C38" s="70" t="s">
        <v>69</v>
      </c>
      <c r="D38" s="70">
        <v>1</v>
      </c>
      <c r="E38" s="70">
        <v>0</v>
      </c>
      <c r="F38" s="71">
        <f>E38*D38</f>
        <v>0</v>
      </c>
      <c r="G38" s="72"/>
      <c r="H38" s="72"/>
    </row>
    <row r="39" spans="1:8" x14ac:dyDescent="0.25">
      <c r="A39" s="14"/>
      <c r="B39" s="70" t="s">
        <v>87</v>
      </c>
      <c r="C39" s="70" t="s">
        <v>69</v>
      </c>
      <c r="D39" s="70">
        <v>1</v>
      </c>
      <c r="E39" s="70">
        <v>0</v>
      </c>
      <c r="F39" s="71">
        <f>E39*D39</f>
        <v>0</v>
      </c>
      <c r="G39" s="72"/>
      <c r="H39" s="72"/>
    </row>
    <row r="40" spans="1:8" x14ac:dyDescent="0.25">
      <c r="A40" s="14"/>
      <c r="B40" s="70" t="s">
        <v>87</v>
      </c>
      <c r="C40" s="70"/>
      <c r="D40" s="70"/>
      <c r="E40" s="70"/>
      <c r="F40" s="71">
        <f>E40*D40</f>
        <v>0</v>
      </c>
      <c r="G40" s="72"/>
      <c r="H40" s="72"/>
    </row>
    <row r="41" spans="1:8" ht="45" x14ac:dyDescent="0.25">
      <c r="A41" s="14"/>
      <c r="B41" s="70" t="s">
        <v>96</v>
      </c>
      <c r="C41" s="70"/>
      <c r="D41" s="70"/>
      <c r="E41" s="70"/>
      <c r="F41" s="71">
        <f>E41*D41</f>
        <v>0</v>
      </c>
      <c r="G41" s="72"/>
      <c r="H41" s="72"/>
    </row>
    <row r="42" spans="1:8" ht="28.5" x14ac:dyDescent="0.25">
      <c r="A42" s="14"/>
      <c r="B42" s="73" t="s">
        <v>91</v>
      </c>
      <c r="C42" s="74"/>
      <c r="D42" s="74"/>
      <c r="E42" s="74"/>
      <c r="F42" s="75">
        <f>SUM(F43:F46)</f>
        <v>0</v>
      </c>
      <c r="G42" s="76"/>
      <c r="H42" s="76"/>
    </row>
    <row r="43" spans="1:8" ht="30" x14ac:dyDescent="0.25">
      <c r="A43" s="14"/>
      <c r="B43" s="74" t="s">
        <v>90</v>
      </c>
      <c r="C43" s="74"/>
      <c r="D43" s="74"/>
      <c r="E43" s="74"/>
      <c r="F43" s="75">
        <f>E43*D43</f>
        <v>0</v>
      </c>
      <c r="G43" s="76"/>
      <c r="H43" s="76"/>
    </row>
    <row r="44" spans="1:8" ht="30" x14ac:dyDescent="0.25">
      <c r="A44" s="14"/>
      <c r="B44" s="74" t="s">
        <v>88</v>
      </c>
      <c r="C44" s="74"/>
      <c r="D44" s="74"/>
      <c r="E44" s="74"/>
      <c r="F44" s="75">
        <f>E44*D44</f>
        <v>0</v>
      </c>
      <c r="G44" s="76"/>
      <c r="H44" s="76"/>
    </row>
    <row r="45" spans="1:8" ht="30" x14ac:dyDescent="0.25">
      <c r="A45" s="14"/>
      <c r="B45" s="74" t="s">
        <v>95</v>
      </c>
      <c r="C45" s="74"/>
      <c r="D45" s="74"/>
      <c r="E45" s="74"/>
      <c r="F45" s="75">
        <f>E45*D45</f>
        <v>0</v>
      </c>
      <c r="G45" s="76"/>
      <c r="H45" s="76"/>
    </row>
    <row r="46" spans="1:8" ht="45" x14ac:dyDescent="0.25">
      <c r="A46" s="14"/>
      <c r="B46" s="74" t="s">
        <v>96</v>
      </c>
      <c r="C46" s="74"/>
      <c r="D46" s="74"/>
      <c r="E46" s="74"/>
      <c r="F46" s="75">
        <f>E46*D46</f>
        <v>0</v>
      </c>
      <c r="G46" s="76"/>
      <c r="H46" s="76"/>
    </row>
    <row r="47" spans="1:8" x14ac:dyDescent="0.25">
      <c r="A47" s="14"/>
      <c r="B47" s="77" t="s">
        <v>89</v>
      </c>
      <c r="C47" s="78"/>
      <c r="D47" s="78"/>
      <c r="E47" s="78"/>
      <c r="F47" s="79">
        <f>F48</f>
        <v>0</v>
      </c>
      <c r="G47" s="80"/>
      <c r="H47" s="80"/>
    </row>
    <row r="48" spans="1:8" ht="30" x14ac:dyDescent="0.25">
      <c r="A48" s="14"/>
      <c r="B48" s="78" t="s">
        <v>90</v>
      </c>
      <c r="C48" s="78"/>
      <c r="D48" s="78"/>
      <c r="E48" s="78"/>
      <c r="F48" s="79">
        <v>0</v>
      </c>
      <c r="G48" s="80"/>
      <c r="H48" s="80"/>
    </row>
    <row r="49" spans="1:8" x14ac:dyDescent="0.25">
      <c r="A49" s="14"/>
      <c r="B49" s="81" t="s">
        <v>92</v>
      </c>
      <c r="C49" s="82"/>
      <c r="D49" s="82"/>
      <c r="E49" s="82"/>
      <c r="F49" s="83">
        <f>SUM(F50:F53)</f>
        <v>0</v>
      </c>
      <c r="G49" s="84"/>
      <c r="H49" s="84"/>
    </row>
    <row r="50" spans="1:8" ht="30" x14ac:dyDescent="0.25">
      <c r="A50" s="14"/>
      <c r="B50" s="82" t="s">
        <v>90</v>
      </c>
      <c r="C50" s="82"/>
      <c r="D50" s="82"/>
      <c r="E50" s="82"/>
      <c r="F50" s="83">
        <v>0</v>
      </c>
      <c r="G50" s="84"/>
      <c r="H50" s="84"/>
    </row>
    <row r="51" spans="1:8" ht="30" x14ac:dyDescent="0.25">
      <c r="A51" s="14"/>
      <c r="B51" s="82" t="s">
        <v>88</v>
      </c>
      <c r="C51" s="82"/>
      <c r="D51" s="82"/>
      <c r="E51" s="82"/>
      <c r="F51" s="83">
        <v>0</v>
      </c>
      <c r="G51" s="84"/>
      <c r="H51" s="84"/>
    </row>
    <row r="52" spans="1:8" ht="30" x14ac:dyDescent="0.25">
      <c r="A52" s="14"/>
      <c r="B52" s="82" t="s">
        <v>95</v>
      </c>
      <c r="C52" s="82"/>
      <c r="D52" s="82"/>
      <c r="E52" s="82"/>
      <c r="F52" s="83">
        <v>0</v>
      </c>
      <c r="G52" s="84"/>
      <c r="H52" s="84"/>
    </row>
    <row r="53" spans="1:8" ht="45" x14ac:dyDescent="0.25">
      <c r="A53" s="14"/>
      <c r="B53" s="82" t="s">
        <v>96</v>
      </c>
      <c r="C53" s="82"/>
      <c r="D53" s="82"/>
      <c r="E53" s="82"/>
      <c r="F53" s="83">
        <v>0</v>
      </c>
      <c r="G53" s="84"/>
      <c r="H53" s="84"/>
    </row>
    <row r="54" spans="1:8" x14ac:dyDescent="0.25">
      <c r="A54" s="14"/>
      <c r="B54" s="85" t="s">
        <v>93</v>
      </c>
      <c r="C54" s="86"/>
      <c r="D54" s="86"/>
      <c r="E54" s="86"/>
      <c r="F54" s="104">
        <f>SUM(F55:F60)</f>
        <v>10849.279999999999</v>
      </c>
      <c r="G54" s="86"/>
      <c r="H54" s="86"/>
    </row>
    <row r="55" spans="1:8" ht="30" x14ac:dyDescent="0.25">
      <c r="A55" s="14"/>
      <c r="B55" s="86" t="s">
        <v>139</v>
      </c>
      <c r="C55" s="86" t="s">
        <v>135</v>
      </c>
      <c r="D55" s="86">
        <f>62*16*12</f>
        <v>11904</v>
      </c>
      <c r="E55" s="86">
        <v>0.12</v>
      </c>
      <c r="F55" s="104">
        <f>E55*D55</f>
        <v>1428.48</v>
      </c>
      <c r="G55" s="86"/>
      <c r="H55" s="86"/>
    </row>
    <row r="56" spans="1:8" ht="30" x14ac:dyDescent="0.25">
      <c r="A56" s="14"/>
      <c r="B56" s="86" t="s">
        <v>90</v>
      </c>
      <c r="C56" s="86"/>
      <c r="D56" s="86"/>
      <c r="E56" s="86"/>
      <c r="F56" s="104">
        <v>0</v>
      </c>
      <c r="G56" s="86"/>
      <c r="H56" s="86"/>
    </row>
    <row r="57" spans="1:8" ht="30" x14ac:dyDescent="0.25">
      <c r="A57" s="14"/>
      <c r="B57" s="86" t="s">
        <v>88</v>
      </c>
      <c r="C57" s="86"/>
      <c r="D57" s="86"/>
      <c r="E57" s="86"/>
      <c r="F57" s="104">
        <v>0</v>
      </c>
      <c r="G57" s="86"/>
      <c r="H57" s="86"/>
    </row>
    <row r="58" spans="1:8" ht="30" x14ac:dyDescent="0.25">
      <c r="A58" s="14"/>
      <c r="B58" s="86" t="s">
        <v>94</v>
      </c>
      <c r="C58" s="86"/>
      <c r="D58" s="86"/>
      <c r="E58" s="86"/>
      <c r="F58" s="104">
        <f>'октябрь 2020'!F53</f>
        <v>9420.7999999999993</v>
      </c>
      <c r="G58" s="86"/>
      <c r="H58" s="86"/>
    </row>
    <row r="59" spans="1:8" ht="30" x14ac:dyDescent="0.25">
      <c r="A59" s="14"/>
      <c r="B59" s="86" t="s">
        <v>95</v>
      </c>
      <c r="C59" s="86"/>
      <c r="D59" s="86"/>
      <c r="E59" s="86"/>
      <c r="F59" s="104">
        <v>0</v>
      </c>
      <c r="G59" s="86"/>
      <c r="H59" s="86"/>
    </row>
    <row r="60" spans="1:8" ht="45" x14ac:dyDescent="0.25">
      <c r="A60" s="14"/>
      <c r="B60" s="86" t="s">
        <v>96</v>
      </c>
      <c r="C60" s="86"/>
      <c r="D60" s="86"/>
      <c r="E60" s="86"/>
      <c r="F60" s="104">
        <v>0</v>
      </c>
      <c r="G60" s="86"/>
      <c r="H60" s="86"/>
    </row>
    <row r="61" spans="1:8" ht="28.5" x14ac:dyDescent="0.25">
      <c r="A61" s="14" t="s">
        <v>44</v>
      </c>
      <c r="B61" s="66" t="s">
        <v>31</v>
      </c>
      <c r="C61" s="67"/>
      <c r="D61" s="67"/>
      <c r="E61" s="67"/>
      <c r="F61" s="3" t="s">
        <v>10</v>
      </c>
      <c r="G61" s="68">
        <f>F62+F63+F64+F65</f>
        <v>1633.74</v>
      </c>
      <c r="H61" s="68"/>
    </row>
    <row r="62" spans="1:8" x14ac:dyDescent="0.25">
      <c r="A62" s="14"/>
      <c r="B62" s="87" t="s">
        <v>97</v>
      </c>
      <c r="C62" s="87" t="s">
        <v>125</v>
      </c>
      <c r="D62" s="87">
        <f>'ноябрь 2020'!D62</f>
        <v>14</v>
      </c>
      <c r="E62" s="87">
        <v>6</v>
      </c>
      <c r="F62" s="88">
        <f>E62*D62</f>
        <v>84</v>
      </c>
      <c r="G62" s="89"/>
      <c r="H62" s="89"/>
    </row>
    <row r="63" spans="1:8" ht="30" x14ac:dyDescent="0.25">
      <c r="A63" s="14"/>
      <c r="B63" s="87" t="s">
        <v>98</v>
      </c>
      <c r="C63" s="87" t="s">
        <v>125</v>
      </c>
      <c r="D63" s="87">
        <f>'ноябрь 2020'!D63</f>
        <v>14</v>
      </c>
      <c r="E63" s="87">
        <v>30</v>
      </c>
      <c r="F63" s="88">
        <f>E63*D63</f>
        <v>420</v>
      </c>
      <c r="G63" s="89"/>
      <c r="H63" s="89"/>
    </row>
    <row r="64" spans="1:8" ht="30" x14ac:dyDescent="0.25">
      <c r="A64" s="14"/>
      <c r="B64" s="87" t="s">
        <v>100</v>
      </c>
      <c r="C64" s="87" t="s">
        <v>10</v>
      </c>
      <c r="D64" s="116">
        <f>G13</f>
        <v>14121.75</v>
      </c>
      <c r="E64" s="87">
        <v>0.03</v>
      </c>
      <c r="F64" s="117">
        <f>E64*D64</f>
        <v>423.65249999999997</v>
      </c>
      <c r="G64" s="89"/>
      <c r="H64" s="89"/>
    </row>
    <row r="65" spans="1:8" ht="19.5" customHeight="1" x14ac:dyDescent="0.25">
      <c r="A65" s="14"/>
      <c r="B65" s="87" t="s">
        <v>99</v>
      </c>
      <c r="C65" s="87" t="s">
        <v>10</v>
      </c>
      <c r="D65" s="116">
        <f>D64</f>
        <v>14121.75</v>
      </c>
      <c r="E65" s="87">
        <v>0.05</v>
      </c>
      <c r="F65" s="117">
        <f>E65*D65</f>
        <v>706.08750000000009</v>
      </c>
      <c r="G65" s="89"/>
      <c r="H65" s="89"/>
    </row>
    <row r="66" spans="1:8" ht="57" x14ac:dyDescent="0.25">
      <c r="A66" s="14" t="s">
        <v>45</v>
      </c>
      <c r="B66" s="66" t="s">
        <v>32</v>
      </c>
      <c r="C66" s="67"/>
      <c r="D66" s="67"/>
      <c r="E66" s="67"/>
      <c r="F66" s="3" t="s">
        <v>10</v>
      </c>
      <c r="G66" s="68">
        <v>0</v>
      </c>
      <c r="H66" s="68"/>
    </row>
    <row r="67" spans="1:8" ht="30" x14ac:dyDescent="0.25">
      <c r="A67" s="59" t="s">
        <v>46</v>
      </c>
      <c r="B67" s="90" t="s">
        <v>33</v>
      </c>
      <c r="C67" s="90"/>
      <c r="D67" s="90"/>
      <c r="E67" s="90"/>
      <c r="F67" s="91"/>
      <c r="G67" s="92">
        <v>0</v>
      </c>
      <c r="H67" s="92"/>
    </row>
    <row r="68" spans="1:8" ht="85.5" x14ac:dyDescent="0.25">
      <c r="A68" s="14" t="s">
        <v>47</v>
      </c>
      <c r="B68" s="66" t="s">
        <v>34</v>
      </c>
      <c r="C68" s="67"/>
      <c r="D68" s="67"/>
      <c r="E68" s="67"/>
      <c r="F68" s="3" t="s">
        <v>10</v>
      </c>
      <c r="G68" s="68">
        <f>SUM(F69:F79)</f>
        <v>0</v>
      </c>
      <c r="H68" s="68"/>
    </row>
    <row r="69" spans="1:8" ht="45" x14ac:dyDescent="0.25">
      <c r="A69" s="14"/>
      <c r="B69" s="93" t="s">
        <v>63</v>
      </c>
      <c r="C69" s="94" t="s">
        <v>69</v>
      </c>
      <c r="D69" s="94">
        <v>2</v>
      </c>
      <c r="E69" s="94"/>
      <c r="F69" s="95">
        <f>E69*D69</f>
        <v>0</v>
      </c>
      <c r="G69" s="95"/>
      <c r="H69" s="96"/>
    </row>
    <row r="70" spans="1:8" x14ac:dyDescent="0.25">
      <c r="A70" s="14"/>
      <c r="B70" s="93" t="s">
        <v>56</v>
      </c>
      <c r="C70" s="94" t="s">
        <v>70</v>
      </c>
      <c r="D70" s="94"/>
      <c r="E70" s="94"/>
      <c r="F70" s="95">
        <f t="shared" ref="F70:F79" si="0">E70*D70</f>
        <v>0</v>
      </c>
      <c r="G70" s="95"/>
      <c r="H70" s="96"/>
    </row>
    <row r="71" spans="1:8" x14ac:dyDescent="0.25">
      <c r="A71" s="14"/>
      <c r="B71" s="93" t="s">
        <v>57</v>
      </c>
      <c r="C71" s="94" t="s">
        <v>70</v>
      </c>
      <c r="D71" s="94"/>
      <c r="E71" s="94"/>
      <c r="F71" s="95">
        <f t="shared" si="0"/>
        <v>0</v>
      </c>
      <c r="G71" s="95"/>
      <c r="H71" s="96"/>
    </row>
    <row r="72" spans="1:8" x14ac:dyDescent="0.25">
      <c r="A72" s="97"/>
      <c r="B72" s="98" t="s">
        <v>58</v>
      </c>
      <c r="C72" s="99" t="s">
        <v>70</v>
      </c>
      <c r="D72" s="99"/>
      <c r="E72" s="99"/>
      <c r="F72" s="95">
        <f t="shared" si="0"/>
        <v>0</v>
      </c>
      <c r="G72" s="124"/>
      <c r="H72" s="98"/>
    </row>
    <row r="73" spans="1:8" x14ac:dyDescent="0.25">
      <c r="A73" s="14"/>
      <c r="B73" s="93" t="s">
        <v>59</v>
      </c>
      <c r="C73" s="94"/>
      <c r="D73" s="94"/>
      <c r="E73" s="94"/>
      <c r="F73" s="95">
        <f t="shared" si="0"/>
        <v>0</v>
      </c>
      <c r="G73" s="95"/>
      <c r="H73" s="96"/>
    </row>
    <row r="74" spans="1:8" x14ac:dyDescent="0.25">
      <c r="A74" s="14"/>
      <c r="B74" s="93" t="s">
        <v>71</v>
      </c>
      <c r="C74" s="94"/>
      <c r="D74" s="94"/>
      <c r="E74" s="94"/>
      <c r="F74" s="95">
        <f t="shared" si="0"/>
        <v>0</v>
      </c>
      <c r="G74" s="95"/>
      <c r="H74" s="96"/>
    </row>
    <row r="75" spans="1:8" x14ac:dyDescent="0.25">
      <c r="A75" s="14"/>
      <c r="B75" s="93" t="s">
        <v>72</v>
      </c>
      <c r="C75" s="94"/>
      <c r="D75" s="94"/>
      <c r="E75" s="94"/>
      <c r="F75" s="95">
        <f t="shared" si="0"/>
        <v>0</v>
      </c>
      <c r="G75" s="95"/>
      <c r="H75" s="96"/>
    </row>
    <row r="76" spans="1:8" x14ac:dyDescent="0.25">
      <c r="A76" s="14"/>
      <c r="B76" s="93" t="s">
        <v>73</v>
      </c>
      <c r="C76" s="94"/>
      <c r="D76" s="94"/>
      <c r="E76" s="94"/>
      <c r="F76" s="95">
        <f t="shared" si="0"/>
        <v>0</v>
      </c>
      <c r="G76" s="95"/>
      <c r="H76" s="96"/>
    </row>
    <row r="77" spans="1:8" ht="30" x14ac:dyDescent="0.25">
      <c r="A77" s="14"/>
      <c r="B77" s="93" t="s">
        <v>61</v>
      </c>
      <c r="C77" s="94"/>
      <c r="D77" s="94"/>
      <c r="E77" s="94"/>
      <c r="F77" s="95">
        <f t="shared" si="0"/>
        <v>0</v>
      </c>
      <c r="G77" s="95"/>
      <c r="H77" s="96"/>
    </row>
    <row r="78" spans="1:8" x14ac:dyDescent="0.25">
      <c r="A78" s="14"/>
      <c r="B78" s="93" t="s">
        <v>62</v>
      </c>
      <c r="C78" s="94"/>
      <c r="D78" s="94"/>
      <c r="E78" s="94"/>
      <c r="F78" s="95">
        <f t="shared" si="0"/>
        <v>0</v>
      </c>
      <c r="G78" s="95"/>
      <c r="H78" s="96"/>
    </row>
    <row r="79" spans="1:8" ht="30" x14ac:dyDescent="0.25">
      <c r="A79" s="14"/>
      <c r="B79" s="93" t="s">
        <v>60</v>
      </c>
      <c r="C79" s="94"/>
      <c r="D79" s="94"/>
      <c r="E79" s="93"/>
      <c r="F79" s="95">
        <f t="shared" si="0"/>
        <v>0</v>
      </c>
      <c r="G79" s="95"/>
      <c r="H79" s="96"/>
    </row>
    <row r="80" spans="1:8" ht="42.75" x14ac:dyDescent="0.25">
      <c r="A80" s="14" t="s">
        <v>48</v>
      </c>
      <c r="B80" s="66" t="s">
        <v>35</v>
      </c>
      <c r="C80" s="67"/>
      <c r="D80" s="67"/>
      <c r="E80" s="67"/>
      <c r="F80" s="3" t="s">
        <v>10</v>
      </c>
      <c r="G80" s="68">
        <v>0</v>
      </c>
      <c r="H80" s="68"/>
    </row>
    <row r="81" spans="1:8" ht="42.75" x14ac:dyDescent="0.25">
      <c r="A81" s="14" t="s">
        <v>49</v>
      </c>
      <c r="B81" s="66" t="s">
        <v>36</v>
      </c>
      <c r="C81" s="67"/>
      <c r="D81" s="67"/>
      <c r="E81" s="67"/>
      <c r="F81" s="3" t="s">
        <v>10</v>
      </c>
      <c r="G81" s="68">
        <v>0</v>
      </c>
      <c r="H81" s="68"/>
    </row>
    <row r="82" spans="1:8" ht="42.75" x14ac:dyDescent="0.25">
      <c r="A82" s="14" t="s">
        <v>50</v>
      </c>
      <c r="B82" s="66" t="s">
        <v>37</v>
      </c>
      <c r="C82" s="67"/>
      <c r="D82" s="67"/>
      <c r="E82" s="67"/>
      <c r="F82" s="3" t="s">
        <v>10</v>
      </c>
      <c r="G82" s="68">
        <f>F83+F84+F85</f>
        <v>925.2</v>
      </c>
      <c r="H82" s="68"/>
    </row>
    <row r="83" spans="1:8" x14ac:dyDescent="0.25">
      <c r="A83" s="14"/>
      <c r="B83" s="101" t="s">
        <v>76</v>
      </c>
      <c r="C83" s="101" t="s">
        <v>70</v>
      </c>
      <c r="D83" s="101">
        <f>'ноябрь 2020'!D83</f>
        <v>925.2</v>
      </c>
      <c r="E83" s="101">
        <v>1</v>
      </c>
      <c r="F83" s="102">
        <f>D83*E83</f>
        <v>925.2</v>
      </c>
      <c r="G83" s="103"/>
      <c r="H83" s="103"/>
    </row>
    <row r="84" spans="1:8" ht="30" x14ac:dyDescent="0.25">
      <c r="A84" s="14"/>
      <c r="B84" s="101" t="s">
        <v>77</v>
      </c>
      <c r="C84" s="101"/>
      <c r="D84" s="101"/>
      <c r="E84" s="101"/>
      <c r="F84" s="102">
        <v>0</v>
      </c>
      <c r="G84" s="103"/>
      <c r="H84" s="103"/>
    </row>
    <row r="85" spans="1:8" x14ac:dyDescent="0.25">
      <c r="A85" s="14"/>
      <c r="B85" s="101" t="s">
        <v>78</v>
      </c>
      <c r="C85" s="101"/>
      <c r="D85" s="101"/>
      <c r="E85" s="101"/>
      <c r="F85" s="102">
        <v>0</v>
      </c>
      <c r="G85" s="103"/>
      <c r="H85" s="103"/>
    </row>
    <row r="86" spans="1:8" ht="42.75" x14ac:dyDescent="0.25">
      <c r="A86" s="14" t="s">
        <v>51</v>
      </c>
      <c r="B86" s="66" t="s">
        <v>38</v>
      </c>
      <c r="C86" s="67"/>
      <c r="D86" s="67"/>
      <c r="E86" s="155">
        <f>'ноябрь 2020'!E86</f>
        <v>1074.46</v>
      </c>
      <c r="F86" s="3" t="s">
        <v>10</v>
      </c>
      <c r="G86" s="68">
        <f>E86</f>
        <v>1074.46</v>
      </c>
      <c r="H86" s="68"/>
    </row>
    <row r="87" spans="1:8" ht="57" x14ac:dyDescent="0.25">
      <c r="A87" s="14" t="s">
        <v>52</v>
      </c>
      <c r="B87" s="66" t="s">
        <v>39</v>
      </c>
      <c r="C87" s="67" t="s">
        <v>70</v>
      </c>
      <c r="D87" s="67">
        <f>D83</f>
        <v>925.2</v>
      </c>
      <c r="E87" s="67">
        <v>1.1599999999999999</v>
      </c>
      <c r="F87" s="3" t="s">
        <v>10</v>
      </c>
      <c r="G87" s="68">
        <f>E87*D87</f>
        <v>1073.232</v>
      </c>
      <c r="H87" s="68"/>
    </row>
    <row r="88" spans="1:8" x14ac:dyDescent="0.25">
      <c r="A88" s="14"/>
      <c r="B88" s="86" t="s">
        <v>101</v>
      </c>
      <c r="C88" s="86"/>
      <c r="D88" s="86"/>
      <c r="E88" s="86"/>
      <c r="F88" s="104">
        <v>0</v>
      </c>
      <c r="G88" s="105"/>
      <c r="H88" s="105"/>
    </row>
    <row r="89" spans="1:8" x14ac:dyDescent="0.25">
      <c r="A89" s="14"/>
      <c r="B89" s="86" t="s">
        <v>102</v>
      </c>
      <c r="C89" s="86"/>
      <c r="D89" s="86"/>
      <c r="E89" s="86"/>
      <c r="F89" s="104">
        <v>0</v>
      </c>
      <c r="G89" s="105"/>
      <c r="H89" s="105"/>
    </row>
    <row r="90" spans="1:8" x14ac:dyDescent="0.25">
      <c r="A90" s="14"/>
      <c r="B90" s="86" t="s">
        <v>103</v>
      </c>
      <c r="C90" s="86"/>
      <c r="D90" s="86"/>
      <c r="E90" s="86"/>
      <c r="F90" s="104">
        <v>0</v>
      </c>
      <c r="G90" s="105"/>
      <c r="H90" s="105"/>
    </row>
    <row r="91" spans="1:8" x14ac:dyDescent="0.25">
      <c r="A91" s="14"/>
      <c r="B91" s="86" t="s">
        <v>104</v>
      </c>
      <c r="C91" s="86" t="s">
        <v>69</v>
      </c>
      <c r="D91" s="86">
        <v>1</v>
      </c>
      <c r="E91" s="86"/>
      <c r="F91" s="104">
        <v>1</v>
      </c>
      <c r="G91" s="105"/>
      <c r="H91" s="105"/>
    </row>
    <row r="92" spans="1:8" x14ac:dyDescent="0.25">
      <c r="A92" s="14"/>
      <c r="B92" s="86" t="s">
        <v>105</v>
      </c>
      <c r="C92" s="86"/>
      <c r="D92" s="86"/>
      <c r="E92" s="86"/>
      <c r="F92" s="104">
        <v>0</v>
      </c>
      <c r="G92" s="105"/>
      <c r="H92" s="105"/>
    </row>
    <row r="93" spans="1:8" x14ac:dyDescent="0.25">
      <c r="A93" s="14"/>
      <c r="B93" s="86" t="s">
        <v>106</v>
      </c>
      <c r="C93" s="86"/>
      <c r="D93" s="86"/>
      <c r="E93" s="86"/>
      <c r="F93" s="104">
        <v>0</v>
      </c>
      <c r="G93" s="105"/>
      <c r="H93" s="105"/>
    </row>
    <row r="94" spans="1:8" x14ac:dyDescent="0.25">
      <c r="A94" s="14"/>
      <c r="B94" s="86" t="s">
        <v>107</v>
      </c>
      <c r="C94" s="86"/>
      <c r="D94" s="86"/>
      <c r="E94" s="86"/>
      <c r="F94" s="104">
        <v>0</v>
      </c>
      <c r="G94" s="105"/>
      <c r="H94" s="105"/>
    </row>
    <row r="95" spans="1:8" x14ac:dyDescent="0.25">
      <c r="A95" s="14"/>
      <c r="B95" s="86" t="s">
        <v>108</v>
      </c>
      <c r="C95" s="86"/>
      <c r="D95" s="86"/>
      <c r="E95" s="86"/>
      <c r="F95" s="104">
        <v>0</v>
      </c>
      <c r="G95" s="105"/>
      <c r="H95" s="105"/>
    </row>
    <row r="96" spans="1:8" x14ac:dyDescent="0.25">
      <c r="A96" s="14"/>
      <c r="B96" s="106" t="s">
        <v>109</v>
      </c>
      <c r="C96" s="67"/>
      <c r="D96" s="67"/>
      <c r="E96" s="67"/>
      <c r="F96" s="3">
        <v>1</v>
      </c>
      <c r="G96" s="68"/>
      <c r="H96" s="68"/>
    </row>
    <row r="97" spans="1:8" ht="71.25" x14ac:dyDescent="0.25">
      <c r="A97" s="14" t="s">
        <v>53</v>
      </c>
      <c r="B97" s="66" t="s">
        <v>40</v>
      </c>
      <c r="C97" s="67"/>
      <c r="D97" s="67"/>
      <c r="E97" s="67"/>
      <c r="F97" s="3" t="s">
        <v>10</v>
      </c>
      <c r="G97" s="68">
        <f>F98</f>
        <v>138.78</v>
      </c>
      <c r="H97" s="68"/>
    </row>
    <row r="98" spans="1:8" x14ac:dyDescent="0.25">
      <c r="A98" s="59"/>
      <c r="B98" s="101" t="s">
        <v>113</v>
      </c>
      <c r="C98" s="101" t="s">
        <v>70</v>
      </c>
      <c r="D98" s="101">
        <f>D87</f>
        <v>925.2</v>
      </c>
      <c r="E98" s="101">
        <v>0.15</v>
      </c>
      <c r="F98" s="102">
        <f>E98*D98</f>
        <v>138.78</v>
      </c>
      <c r="G98" s="103"/>
      <c r="H98" s="103"/>
    </row>
    <row r="99" spans="1:8" ht="114" x14ac:dyDescent="0.25">
      <c r="A99" s="14" t="s">
        <v>54</v>
      </c>
      <c r="B99" s="66" t="s">
        <v>41</v>
      </c>
      <c r="C99" s="67"/>
      <c r="D99" s="67"/>
      <c r="E99" s="67"/>
      <c r="F99" s="3" t="s">
        <v>10</v>
      </c>
      <c r="G99" s="68">
        <f>F100+F101+F102</f>
        <v>4368.3640000000005</v>
      </c>
      <c r="H99" s="68"/>
    </row>
    <row r="100" spans="1:8" x14ac:dyDescent="0.25">
      <c r="A100" s="14"/>
      <c r="B100" s="107" t="s">
        <v>110</v>
      </c>
      <c r="C100" s="107" t="str">
        <f>'ноябрь 2020'!C100</f>
        <v>м2</v>
      </c>
      <c r="D100" s="107">
        <f>'ноябрь 2020'!D100</f>
        <v>1527.4</v>
      </c>
      <c r="E100" s="107">
        <f>'ноябрь 2020'!E100</f>
        <v>2.86</v>
      </c>
      <c r="F100" s="107">
        <f>'ноябрь 2020'!F100</f>
        <v>4368.3640000000005</v>
      </c>
      <c r="G100" s="109"/>
      <c r="H100" s="109"/>
    </row>
    <row r="101" spans="1:8" ht="30" x14ac:dyDescent="0.25">
      <c r="A101" s="14"/>
      <c r="B101" s="107" t="s">
        <v>111</v>
      </c>
      <c r="C101" s="107"/>
      <c r="D101" s="107"/>
      <c r="E101" s="107"/>
      <c r="F101" s="108">
        <v>0</v>
      </c>
      <c r="G101" s="109"/>
      <c r="H101" s="109"/>
    </row>
    <row r="102" spans="1:8" ht="30" x14ac:dyDescent="0.25">
      <c r="A102" s="14"/>
      <c r="B102" s="107" t="s">
        <v>112</v>
      </c>
      <c r="C102" s="107"/>
      <c r="D102" s="107"/>
      <c r="E102" s="107"/>
      <c r="F102" s="108">
        <v>0</v>
      </c>
      <c r="G102" s="109"/>
      <c r="H102" s="109"/>
    </row>
    <row r="103" spans="1:8" ht="28.5" x14ac:dyDescent="0.25">
      <c r="A103" s="14" t="s">
        <v>55</v>
      </c>
      <c r="B103" s="123" t="s">
        <v>127</v>
      </c>
      <c r="C103" s="118"/>
      <c r="D103" s="118"/>
      <c r="E103" s="118"/>
      <c r="F103" s="3" t="s">
        <v>10</v>
      </c>
      <c r="G103" s="119">
        <f>F104</f>
        <v>1320</v>
      </c>
      <c r="H103" s="119"/>
    </row>
    <row r="104" spans="1:8" x14ac:dyDescent="0.25">
      <c r="B104" s="120" t="s">
        <v>129</v>
      </c>
      <c r="C104" s="120" t="str">
        <f>'ноябрь 2020'!C104</f>
        <v>подъезд</v>
      </c>
      <c r="D104" s="120">
        <f>'ноябрь 2020'!D104</f>
        <v>2</v>
      </c>
      <c r="E104" s="120">
        <f>'ноябрь 2020'!E104</f>
        <v>660</v>
      </c>
      <c r="F104" s="120">
        <f>'ноябрь 2020'!F104</f>
        <v>1320</v>
      </c>
      <c r="G104" s="122"/>
      <c r="H104" s="122"/>
    </row>
    <row r="105" spans="1:8" ht="28.5" x14ac:dyDescent="0.25">
      <c r="A105" s="14" t="s">
        <v>126</v>
      </c>
      <c r="B105" s="66" t="s">
        <v>42</v>
      </c>
      <c r="C105" s="67"/>
      <c r="D105" s="67"/>
      <c r="E105" s="67"/>
      <c r="F105" s="3" t="s">
        <v>10</v>
      </c>
      <c r="G105" s="68">
        <f>F106+F107+F108+F109</f>
        <v>107.13</v>
      </c>
      <c r="H105" s="68"/>
    </row>
    <row r="106" spans="1:8" x14ac:dyDescent="0.25">
      <c r="A106" s="97"/>
      <c r="B106" s="110" t="s">
        <v>80</v>
      </c>
      <c r="C106" s="110"/>
      <c r="D106" s="110"/>
      <c r="E106" s="110"/>
      <c r="F106" s="125">
        <f>'ноябрь 2020'!F106</f>
        <v>107.13</v>
      </c>
      <c r="G106" s="125"/>
      <c r="H106" s="110"/>
    </row>
    <row r="107" spans="1:8" x14ac:dyDescent="0.25">
      <c r="A107" s="97"/>
      <c r="B107" s="110" t="s">
        <v>81</v>
      </c>
      <c r="C107" s="110"/>
      <c r="D107" s="110"/>
      <c r="E107" s="110"/>
      <c r="F107" s="125">
        <f>'ноябрь 2020'!F107</f>
        <v>0</v>
      </c>
      <c r="G107" s="125"/>
      <c r="H107" s="110"/>
    </row>
    <row r="108" spans="1:8" x14ac:dyDescent="0.25">
      <c r="A108" s="97"/>
      <c r="B108" s="110" t="s">
        <v>79</v>
      </c>
      <c r="C108" s="110"/>
      <c r="D108" s="110"/>
      <c r="E108" s="110"/>
      <c r="F108" s="125">
        <f>'ноябрь 2020'!F108</f>
        <v>0</v>
      </c>
      <c r="G108" s="125"/>
      <c r="H108" s="110"/>
    </row>
    <row r="109" spans="1:8" x14ac:dyDescent="0.25">
      <c r="A109" s="97"/>
      <c r="B109" s="110" t="s">
        <v>82</v>
      </c>
      <c r="C109" s="110"/>
      <c r="D109" s="110"/>
      <c r="E109" s="110"/>
      <c r="F109" s="125">
        <f>'ноябрь 2020'!F109</f>
        <v>0</v>
      </c>
      <c r="G109" s="125"/>
      <c r="H109" s="110"/>
    </row>
    <row r="111" spans="1:8" ht="15.75" x14ac:dyDescent="0.25">
      <c r="B111" s="192" t="s">
        <v>115</v>
      </c>
      <c r="C111" s="192"/>
      <c r="D111" s="192"/>
      <c r="E111" s="193"/>
      <c r="F111" s="193"/>
      <c r="G111" s="193"/>
    </row>
    <row r="112" spans="1:8" ht="15.75" x14ac:dyDescent="0.25">
      <c r="B112" s="194" t="s">
        <v>116</v>
      </c>
      <c r="C112" s="194"/>
      <c r="D112" s="194"/>
      <c r="E112" s="194" t="s">
        <v>117</v>
      </c>
      <c r="F112" s="194"/>
      <c r="G112" s="194"/>
    </row>
    <row r="113" spans="2:7" ht="15.75" x14ac:dyDescent="0.25">
      <c r="B113" s="194" t="s">
        <v>119</v>
      </c>
      <c r="C113" s="194"/>
      <c r="D113" s="194"/>
      <c r="E113" s="194" t="s">
        <v>118</v>
      </c>
      <c r="F113" s="194"/>
      <c r="G113" s="194"/>
    </row>
  </sheetData>
  <mergeCells count="66">
    <mergeCell ref="B16:D16"/>
    <mergeCell ref="B17:D17"/>
    <mergeCell ref="B20:D20"/>
    <mergeCell ref="B21:D21"/>
    <mergeCell ref="E16:F16"/>
    <mergeCell ref="E17:F17"/>
    <mergeCell ref="E20:F20"/>
    <mergeCell ref="E21:F21"/>
    <mergeCell ref="B18:D18"/>
    <mergeCell ref="E18:F18"/>
    <mergeCell ref="B19:D19"/>
    <mergeCell ref="E19:F19"/>
    <mergeCell ref="B9:D9"/>
    <mergeCell ref="E9:F9"/>
    <mergeCell ref="A2:H2"/>
    <mergeCell ref="A3:H3"/>
    <mergeCell ref="B4:D4"/>
    <mergeCell ref="E4:F4"/>
    <mergeCell ref="B5:D5"/>
    <mergeCell ref="E5:F5"/>
    <mergeCell ref="B6:D6"/>
    <mergeCell ref="E6:F6"/>
    <mergeCell ref="B7:D7"/>
    <mergeCell ref="E7:F7"/>
    <mergeCell ref="A8:G8"/>
    <mergeCell ref="H14:H15"/>
    <mergeCell ref="B15:D15"/>
    <mergeCell ref="E15:F15"/>
    <mergeCell ref="B10:D10"/>
    <mergeCell ref="E10:F10"/>
    <mergeCell ref="B11:D11"/>
    <mergeCell ref="E11:F11"/>
    <mergeCell ref="B12:D12"/>
    <mergeCell ref="E12:F12"/>
    <mergeCell ref="B13:D13"/>
    <mergeCell ref="E13:F13"/>
    <mergeCell ref="B14:D14"/>
    <mergeCell ref="E14:F14"/>
    <mergeCell ref="G14:G15"/>
    <mergeCell ref="B22:D22"/>
    <mergeCell ref="E22:F22"/>
    <mergeCell ref="B23:D23"/>
    <mergeCell ref="E23:F23"/>
    <mergeCell ref="B24:D24"/>
    <mergeCell ref="E24:F24"/>
    <mergeCell ref="B25:D25"/>
    <mergeCell ref="E25:F25"/>
    <mergeCell ref="B32:D32"/>
    <mergeCell ref="E32:F32"/>
    <mergeCell ref="B26:D26"/>
    <mergeCell ref="E26:F26"/>
    <mergeCell ref="B27:D27"/>
    <mergeCell ref="E27:F27"/>
    <mergeCell ref="B28:D28"/>
    <mergeCell ref="E28:F28"/>
    <mergeCell ref="B29:D29"/>
    <mergeCell ref="E29:F29"/>
    <mergeCell ref="B30:D30"/>
    <mergeCell ref="E30:F30"/>
    <mergeCell ref="A31:G31"/>
    <mergeCell ref="B111:D111"/>
    <mergeCell ref="E111:G111"/>
    <mergeCell ref="B112:D112"/>
    <mergeCell ref="E112:G112"/>
    <mergeCell ref="B113:D113"/>
    <mergeCell ref="E113:G113"/>
  </mergeCells>
  <pageMargins left="0.25" right="0.25" top="0.75" bottom="0.75" header="0.3" footer="0.3"/>
  <pageSetup paperSize="9" fitToHeight="0" orientation="portrait" r:id="rId1"/>
  <ignoredErrors>
    <ignoredError sqref="F36" formulaRange="1"/>
    <ignoredError sqref="F42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1"/>
  <sheetViews>
    <sheetView tabSelected="1" workbookViewId="0">
      <selection activeCell="A32" sqref="A32:G32"/>
    </sheetView>
  </sheetViews>
  <sheetFormatPr defaultRowHeight="15" x14ac:dyDescent="0.25"/>
  <cols>
    <col min="1" max="1" width="6.85546875" style="162" bestFit="1" customWidth="1"/>
    <col min="2" max="2" width="36.7109375" style="162" customWidth="1"/>
    <col min="3" max="3" width="9.140625" style="162"/>
    <col min="4" max="4" width="9.7109375" style="165" bestFit="1" customWidth="1"/>
    <col min="5" max="5" width="9.140625" style="162" customWidth="1"/>
    <col min="6" max="6" width="12.5703125" style="161" customWidth="1"/>
    <col min="7" max="7" width="20" style="162" customWidth="1"/>
    <col min="8" max="8" width="17.7109375" style="162" customWidth="1"/>
    <col min="9" max="9" width="13.42578125" style="162" customWidth="1"/>
  </cols>
  <sheetData>
    <row r="1" spans="1:12" x14ac:dyDescent="0.25">
      <c r="A1" s="213"/>
      <c r="B1" s="213"/>
      <c r="C1" s="213"/>
      <c r="D1" s="214"/>
      <c r="E1" s="213"/>
      <c r="F1" s="215"/>
      <c r="G1" s="213"/>
      <c r="H1" s="213"/>
      <c r="I1" s="213"/>
    </row>
    <row r="2" spans="1:12" x14ac:dyDescent="0.25">
      <c r="A2" s="216" t="s">
        <v>68</v>
      </c>
      <c r="B2" s="216"/>
      <c r="C2" s="216"/>
      <c r="D2" s="216"/>
      <c r="E2" s="216"/>
      <c r="F2" s="216"/>
      <c r="G2" s="216"/>
      <c r="H2" s="216"/>
      <c r="I2" s="217"/>
    </row>
    <row r="3" spans="1:12" ht="15" customHeight="1" x14ac:dyDescent="0.25">
      <c r="A3" s="218" t="s">
        <v>171</v>
      </c>
      <c r="B3" s="218"/>
      <c r="C3" s="218"/>
      <c r="D3" s="218"/>
      <c r="E3" s="218"/>
      <c r="F3" s="218"/>
      <c r="G3" s="218"/>
      <c r="H3" s="218"/>
      <c r="I3" s="217"/>
    </row>
    <row r="4" spans="1:12" x14ac:dyDescent="0.25">
      <c r="A4" s="219" t="s">
        <v>0</v>
      </c>
      <c r="B4" s="220" t="s">
        <v>1</v>
      </c>
      <c r="C4" s="221"/>
      <c r="D4" s="221"/>
      <c r="E4" s="220" t="s">
        <v>2</v>
      </c>
      <c r="F4" s="222"/>
      <c r="G4" s="223" t="s">
        <v>3</v>
      </c>
      <c r="H4" s="223" t="s">
        <v>121</v>
      </c>
      <c r="I4" s="217"/>
    </row>
    <row r="5" spans="1:12" x14ac:dyDescent="0.25">
      <c r="A5" s="224">
        <v>1</v>
      </c>
      <c r="B5" s="225" t="s">
        <v>4</v>
      </c>
      <c r="C5" s="221"/>
      <c r="D5" s="222"/>
      <c r="E5" s="226" t="s">
        <v>5</v>
      </c>
      <c r="F5" s="222"/>
      <c r="G5" s="227">
        <v>45323</v>
      </c>
      <c r="H5" s="227"/>
      <c r="I5" s="217"/>
    </row>
    <row r="6" spans="1:12" x14ac:dyDescent="0.25">
      <c r="A6" s="224">
        <v>2</v>
      </c>
      <c r="B6" s="225" t="s">
        <v>6</v>
      </c>
      <c r="C6" s="221"/>
      <c r="D6" s="222"/>
      <c r="E6" s="226" t="s">
        <v>5</v>
      </c>
      <c r="F6" s="222"/>
      <c r="G6" s="227">
        <v>44927</v>
      </c>
      <c r="H6" s="227"/>
      <c r="I6" s="217"/>
    </row>
    <row r="7" spans="1:12" x14ac:dyDescent="0.25">
      <c r="A7" s="224">
        <v>3</v>
      </c>
      <c r="B7" s="225" t="s">
        <v>7</v>
      </c>
      <c r="C7" s="221"/>
      <c r="D7" s="222"/>
      <c r="E7" s="226" t="s">
        <v>5</v>
      </c>
      <c r="F7" s="222"/>
      <c r="G7" s="227">
        <v>45291</v>
      </c>
      <c r="H7" s="227"/>
      <c r="I7" s="217"/>
    </row>
    <row r="8" spans="1:12" ht="36" customHeight="1" x14ac:dyDescent="0.25">
      <c r="A8" s="228" t="s">
        <v>122</v>
      </c>
      <c r="B8" s="228"/>
      <c r="C8" s="228"/>
      <c r="D8" s="228"/>
      <c r="E8" s="228"/>
      <c r="F8" s="228"/>
      <c r="G8" s="228"/>
      <c r="H8" s="229"/>
      <c r="I8" s="217"/>
    </row>
    <row r="9" spans="1:12" x14ac:dyDescent="0.25">
      <c r="A9" s="223" t="s">
        <v>0</v>
      </c>
      <c r="B9" s="230" t="s">
        <v>1</v>
      </c>
      <c r="C9" s="231"/>
      <c r="D9" s="232"/>
      <c r="E9" s="220" t="s">
        <v>2</v>
      </c>
      <c r="F9" s="222"/>
      <c r="G9" s="223" t="s">
        <v>3</v>
      </c>
      <c r="H9" s="223" t="s">
        <v>121</v>
      </c>
      <c r="I9" s="217"/>
    </row>
    <row r="10" spans="1:12" x14ac:dyDescent="0.25">
      <c r="A10" s="224">
        <v>6</v>
      </c>
      <c r="B10" s="225" t="s">
        <v>12</v>
      </c>
      <c r="C10" s="221"/>
      <c r="D10" s="222"/>
      <c r="E10" s="226" t="s">
        <v>10</v>
      </c>
      <c r="F10" s="222"/>
      <c r="G10" s="233">
        <v>39409.85</v>
      </c>
      <c r="H10" s="234"/>
      <c r="I10" s="217"/>
    </row>
    <row r="11" spans="1:12" ht="30.75" customHeight="1" x14ac:dyDescent="0.25">
      <c r="A11" s="224">
        <v>7</v>
      </c>
      <c r="B11" s="225" t="s">
        <v>13</v>
      </c>
      <c r="C11" s="221"/>
      <c r="D11" s="222"/>
      <c r="E11" s="226" t="s">
        <v>10</v>
      </c>
      <c r="F11" s="222"/>
      <c r="G11" s="235">
        <v>190825.37</v>
      </c>
      <c r="H11" s="234"/>
      <c r="I11" s="217"/>
    </row>
    <row r="12" spans="1:12" x14ac:dyDescent="0.25">
      <c r="A12" s="224">
        <v>8</v>
      </c>
      <c r="B12" s="225" t="s">
        <v>14</v>
      </c>
      <c r="C12" s="221"/>
      <c r="D12" s="222"/>
      <c r="E12" s="226" t="s">
        <v>10</v>
      </c>
      <c r="F12" s="222"/>
      <c r="G12" s="236">
        <v>183284.16</v>
      </c>
      <c r="H12" s="236"/>
      <c r="I12" s="237"/>
      <c r="L12" s="159"/>
    </row>
    <row r="13" spans="1:12" x14ac:dyDescent="0.25">
      <c r="A13" s="224">
        <v>9</v>
      </c>
      <c r="B13" s="225" t="s">
        <v>15</v>
      </c>
      <c r="C13" s="221"/>
      <c r="D13" s="222"/>
      <c r="E13" s="226" t="s">
        <v>10</v>
      </c>
      <c r="F13" s="222"/>
      <c r="G13" s="236"/>
      <c r="H13" s="236"/>
      <c r="I13" s="238"/>
      <c r="J13" s="164"/>
    </row>
    <row r="14" spans="1:12" hidden="1" x14ac:dyDescent="0.25">
      <c r="A14" s="224"/>
      <c r="B14" s="239" t="str">
        <f>'декабрь 2020'!B16:D16</f>
        <v>ОДН-Холодная вода</v>
      </c>
      <c r="C14" s="240"/>
      <c r="D14" s="241"/>
      <c r="E14" s="226" t="s">
        <v>10</v>
      </c>
      <c r="F14" s="222"/>
      <c r="G14" s="233">
        <v>0</v>
      </c>
      <c r="H14" s="233"/>
      <c r="I14" s="242"/>
      <c r="J14" s="158"/>
    </row>
    <row r="15" spans="1:12" hidden="1" x14ac:dyDescent="0.25">
      <c r="A15" s="224"/>
      <c r="B15" s="239" t="str">
        <f>'декабрь 2020'!B17:D17</f>
        <v>ОДН-Электроснабжение</v>
      </c>
      <c r="C15" s="240"/>
      <c r="D15" s="241"/>
      <c r="E15" s="226" t="s">
        <v>10</v>
      </c>
      <c r="F15" s="222"/>
      <c r="G15" s="233">
        <v>0</v>
      </c>
      <c r="H15" s="233"/>
      <c r="I15" s="237"/>
    </row>
    <row r="16" spans="1:12" x14ac:dyDescent="0.25">
      <c r="A16" s="224">
        <v>10</v>
      </c>
      <c r="B16" s="243" t="s">
        <v>148</v>
      </c>
      <c r="C16" s="244"/>
      <c r="D16" s="245"/>
      <c r="E16" s="246" t="s">
        <v>10</v>
      </c>
      <c r="F16" s="246"/>
      <c r="G16" s="247">
        <v>882.24</v>
      </c>
      <c r="H16" s="233"/>
      <c r="I16" s="237"/>
    </row>
    <row r="17" spans="1:9" x14ac:dyDescent="0.25">
      <c r="A17" s="224">
        <v>11</v>
      </c>
      <c r="B17" s="243" t="s">
        <v>136</v>
      </c>
      <c r="C17" s="244"/>
      <c r="D17" s="245"/>
      <c r="E17" s="246" t="s">
        <v>10</v>
      </c>
      <c r="F17" s="246"/>
      <c r="G17" s="247">
        <v>1371.97</v>
      </c>
      <c r="H17" s="233"/>
      <c r="I17" s="237"/>
    </row>
    <row r="18" spans="1:9" x14ac:dyDescent="0.25">
      <c r="A18" s="224">
        <v>12</v>
      </c>
      <c r="B18" s="243" t="s">
        <v>137</v>
      </c>
      <c r="C18" s="244"/>
      <c r="D18" s="245"/>
      <c r="E18" s="246" t="s">
        <v>10</v>
      </c>
      <c r="F18" s="246"/>
      <c r="G18" s="247">
        <v>0</v>
      </c>
      <c r="H18" s="233"/>
      <c r="I18" s="237"/>
    </row>
    <row r="19" spans="1:9" x14ac:dyDescent="0.25">
      <c r="A19" s="224">
        <v>13</v>
      </c>
      <c r="B19" s="243" t="s">
        <v>149</v>
      </c>
      <c r="C19" s="244"/>
      <c r="D19" s="245"/>
      <c r="E19" s="246" t="s">
        <v>10</v>
      </c>
      <c r="F19" s="246"/>
      <c r="G19" s="247">
        <v>5347.97</v>
      </c>
      <c r="H19" s="233"/>
      <c r="I19" s="237"/>
    </row>
    <row r="20" spans="1:9" x14ac:dyDescent="0.25">
      <c r="A20" s="224">
        <v>14</v>
      </c>
      <c r="B20" s="225" t="s">
        <v>17</v>
      </c>
      <c r="C20" s="221"/>
      <c r="D20" s="222"/>
      <c r="E20" s="226" t="s">
        <v>10</v>
      </c>
      <c r="F20" s="222"/>
      <c r="G20" s="247">
        <v>188299.84</v>
      </c>
      <c r="H20" s="234"/>
      <c r="I20" s="217"/>
    </row>
    <row r="21" spans="1:9" x14ac:dyDescent="0.25">
      <c r="A21" s="224">
        <v>15</v>
      </c>
      <c r="B21" s="239" t="s">
        <v>18</v>
      </c>
      <c r="C21" s="231"/>
      <c r="D21" s="232"/>
      <c r="E21" s="226" t="s">
        <v>10</v>
      </c>
      <c r="F21" s="222"/>
      <c r="G21" s="247">
        <v>188299.84</v>
      </c>
      <c r="H21" s="233"/>
      <c r="I21" s="217"/>
    </row>
    <row r="22" spans="1:9" x14ac:dyDescent="0.25">
      <c r="A22" s="224">
        <v>16</v>
      </c>
      <c r="B22" s="225" t="s">
        <v>19</v>
      </c>
      <c r="C22" s="221"/>
      <c r="D22" s="222"/>
      <c r="E22" s="226" t="s">
        <v>10</v>
      </c>
      <c r="F22" s="222"/>
      <c r="G22" s="233">
        <f>'сентябрь 20'!G19+'октябрь 2020'!G19+'ноябрь 2020'!G23+'декабрь 2020'!G23</f>
        <v>0</v>
      </c>
      <c r="H22" s="248"/>
      <c r="I22" s="217"/>
    </row>
    <row r="23" spans="1:9" x14ac:dyDescent="0.25">
      <c r="A23" s="224">
        <v>17</v>
      </c>
      <c r="B23" s="225" t="s">
        <v>20</v>
      </c>
      <c r="C23" s="221"/>
      <c r="D23" s="222"/>
      <c r="E23" s="226" t="s">
        <v>10</v>
      </c>
      <c r="F23" s="222"/>
      <c r="G23" s="233">
        <f>'сентябрь 20'!G20+'октябрь 2020'!G20+'ноябрь 2020'!G24+'декабрь 2020'!G24</f>
        <v>0</v>
      </c>
      <c r="H23" s="248"/>
      <c r="I23" s="242"/>
    </row>
    <row r="24" spans="1:9" x14ac:dyDescent="0.25">
      <c r="A24" s="224">
        <v>18</v>
      </c>
      <c r="B24" s="225" t="s">
        <v>21</v>
      </c>
      <c r="C24" s="221"/>
      <c r="D24" s="222"/>
      <c r="E24" s="226" t="s">
        <v>10</v>
      </c>
      <c r="F24" s="222"/>
      <c r="G24" s="233">
        <f>'сентябрь 20'!G21+'октябрь 2020'!G21+'ноябрь 2020'!G25+'декабрь 2020'!G25</f>
        <v>0</v>
      </c>
      <c r="H24" s="248"/>
      <c r="I24" s="217"/>
    </row>
    <row r="25" spans="1:9" x14ac:dyDescent="0.25">
      <c r="A25" s="224">
        <v>19</v>
      </c>
      <c r="B25" s="225" t="s">
        <v>22</v>
      </c>
      <c r="C25" s="221"/>
      <c r="D25" s="222"/>
      <c r="E25" s="226" t="s">
        <v>10</v>
      </c>
      <c r="F25" s="222"/>
      <c r="G25" s="233">
        <f>'сентябрь 20'!G22+'октябрь 2020'!G22+'ноябрь 2020'!G26+'декабрь 2020'!G26</f>
        <v>0</v>
      </c>
      <c r="H25" s="248"/>
      <c r="I25" s="217"/>
    </row>
    <row r="26" spans="1:9" x14ac:dyDescent="0.25">
      <c r="A26" s="224">
        <v>20</v>
      </c>
      <c r="B26" s="243" t="s">
        <v>148</v>
      </c>
      <c r="C26" s="249"/>
      <c r="D26" s="250"/>
      <c r="E26" s="246" t="s">
        <v>10</v>
      </c>
      <c r="F26" s="246"/>
      <c r="G26" s="247">
        <v>837.88</v>
      </c>
      <c r="H26" s="248"/>
      <c r="I26" s="217"/>
    </row>
    <row r="27" spans="1:9" x14ac:dyDescent="0.25">
      <c r="A27" s="224">
        <v>21</v>
      </c>
      <c r="B27" s="243" t="s">
        <v>136</v>
      </c>
      <c r="C27" s="249"/>
      <c r="D27" s="250"/>
      <c r="E27" s="246" t="s">
        <v>10</v>
      </c>
      <c r="F27" s="246"/>
      <c r="G27" s="247">
        <v>1400.76</v>
      </c>
      <c r="H27" s="248"/>
      <c r="I27" s="217"/>
    </row>
    <row r="28" spans="1:9" x14ac:dyDescent="0.25">
      <c r="A28" s="224">
        <v>22</v>
      </c>
      <c r="B28" s="243" t="s">
        <v>149</v>
      </c>
      <c r="C28" s="249"/>
      <c r="D28" s="250"/>
      <c r="E28" s="246" t="s">
        <v>10</v>
      </c>
      <c r="F28" s="246"/>
      <c r="G28" s="247">
        <v>1800.82</v>
      </c>
      <c r="H28" s="248"/>
      <c r="I28" s="217"/>
    </row>
    <row r="29" spans="1:9" x14ac:dyDescent="0.25">
      <c r="A29" s="224">
        <v>23</v>
      </c>
      <c r="B29" s="243" t="s">
        <v>150</v>
      </c>
      <c r="C29" s="249"/>
      <c r="D29" s="250"/>
      <c r="E29" s="251"/>
      <c r="F29" s="250"/>
      <c r="G29" s="233">
        <v>184260.38</v>
      </c>
      <c r="H29" s="248"/>
      <c r="I29" s="217"/>
    </row>
    <row r="30" spans="1:9" x14ac:dyDescent="0.25">
      <c r="A30" s="224">
        <v>24</v>
      </c>
      <c r="B30" s="225" t="s">
        <v>23</v>
      </c>
      <c r="C30" s="221"/>
      <c r="D30" s="222"/>
      <c r="E30" s="226" t="s">
        <v>10</v>
      </c>
      <c r="F30" s="222"/>
      <c r="G30" s="235">
        <v>0</v>
      </c>
      <c r="H30" s="234"/>
      <c r="I30" s="217"/>
    </row>
    <row r="31" spans="1:9" x14ac:dyDescent="0.25">
      <c r="A31" s="224">
        <v>25</v>
      </c>
      <c r="B31" s="225" t="s">
        <v>26</v>
      </c>
      <c r="C31" s="221"/>
      <c r="D31" s="222"/>
      <c r="E31" s="226" t="s">
        <v>10</v>
      </c>
      <c r="F31" s="222"/>
      <c r="G31" s="235">
        <v>41935.379999999997</v>
      </c>
      <c r="H31" s="234"/>
      <c r="I31" s="217"/>
    </row>
    <row r="32" spans="1:9" ht="33.75" customHeight="1" x14ac:dyDescent="0.25">
      <c r="A32" s="228" t="s">
        <v>162</v>
      </c>
      <c r="B32" s="228"/>
      <c r="C32" s="228"/>
      <c r="D32" s="228"/>
      <c r="E32" s="228"/>
      <c r="F32" s="228"/>
      <c r="G32" s="228"/>
      <c r="H32" s="229"/>
      <c r="I32" s="217"/>
    </row>
    <row r="33" spans="1:9" ht="74.25" customHeight="1" x14ac:dyDescent="0.25">
      <c r="A33" s="223" t="s">
        <v>0</v>
      </c>
      <c r="B33" s="252" t="s">
        <v>28</v>
      </c>
      <c r="C33" s="253"/>
      <c r="D33" s="253"/>
      <c r="E33" s="252" t="s">
        <v>2</v>
      </c>
      <c r="F33" s="252"/>
      <c r="G33" s="254"/>
      <c r="H33" s="223" t="s">
        <v>75</v>
      </c>
      <c r="I33" s="223" t="s">
        <v>121</v>
      </c>
    </row>
    <row r="34" spans="1:9" ht="45" customHeight="1" x14ac:dyDescent="0.25">
      <c r="A34" s="255"/>
      <c r="B34" s="255" t="s">
        <v>128</v>
      </c>
      <c r="C34" s="223" t="s">
        <v>64</v>
      </c>
      <c r="D34" s="256" t="s">
        <v>65</v>
      </c>
      <c r="E34" s="223" t="s">
        <v>66</v>
      </c>
      <c r="F34" s="223" t="s">
        <v>147</v>
      </c>
      <c r="G34" s="223" t="s">
        <v>67</v>
      </c>
      <c r="H34" s="257">
        <f>SUM(H35:H111)</f>
        <v>266268.45400000003</v>
      </c>
      <c r="I34" s="223"/>
    </row>
    <row r="35" spans="1:9" ht="87" customHeight="1" x14ac:dyDescent="0.25">
      <c r="A35" s="59" t="s">
        <v>172</v>
      </c>
      <c r="B35" s="258" t="s">
        <v>30</v>
      </c>
      <c r="C35" s="224"/>
      <c r="D35" s="259"/>
      <c r="E35" s="224"/>
      <c r="F35" s="260"/>
      <c r="G35" s="224" t="s">
        <v>10</v>
      </c>
      <c r="H35" s="248">
        <f>G36+G43+G48+G55</f>
        <v>76543.360000000015</v>
      </c>
      <c r="I35" s="248"/>
    </row>
    <row r="36" spans="1:9" x14ac:dyDescent="0.25">
      <c r="A36" s="59" t="s">
        <v>173</v>
      </c>
      <c r="B36" s="258" t="s">
        <v>84</v>
      </c>
      <c r="C36" s="224"/>
      <c r="D36" s="259"/>
      <c r="E36" s="224"/>
      <c r="F36" s="260"/>
      <c r="G36" s="248">
        <v>18578.68</v>
      </c>
      <c r="H36" s="248"/>
      <c r="I36" s="248"/>
    </row>
    <row r="37" spans="1:9" ht="0.75" customHeight="1" x14ac:dyDescent="0.25">
      <c r="A37" s="59"/>
      <c r="B37" s="261" t="s">
        <v>155</v>
      </c>
      <c r="C37" s="224" t="s">
        <v>142</v>
      </c>
      <c r="D37" s="233"/>
      <c r="E37" s="233"/>
      <c r="F37" s="260"/>
      <c r="G37" s="248">
        <f>F37*E37*D37</f>
        <v>0</v>
      </c>
      <c r="H37" s="248"/>
      <c r="I37" s="248"/>
    </row>
    <row r="38" spans="1:9" x14ac:dyDescent="0.25">
      <c r="A38" s="59"/>
      <c r="B38" s="261" t="s">
        <v>143</v>
      </c>
      <c r="C38" s="224" t="s">
        <v>69</v>
      </c>
      <c r="D38" s="233">
        <v>1</v>
      </c>
      <c r="E38" s="233">
        <v>1204.21</v>
      </c>
      <c r="F38" s="260">
        <v>4</v>
      </c>
      <c r="G38" s="248">
        <f>F38*E38*D38</f>
        <v>4816.84</v>
      </c>
      <c r="H38" s="248"/>
      <c r="I38" s="248"/>
    </row>
    <row r="39" spans="1:9" ht="14.25" customHeight="1" x14ac:dyDescent="0.25">
      <c r="A39" s="59"/>
      <c r="B39" s="261" t="s">
        <v>87</v>
      </c>
      <c r="C39" s="224" t="s">
        <v>69</v>
      </c>
      <c r="D39" s="233">
        <v>6</v>
      </c>
      <c r="E39" s="233">
        <v>573.41</v>
      </c>
      <c r="F39" s="260">
        <v>4</v>
      </c>
      <c r="G39" s="248">
        <f>F39*E39*D39</f>
        <v>13761.84</v>
      </c>
      <c r="H39" s="248"/>
      <c r="I39" s="248"/>
    </row>
    <row r="40" spans="1:9" ht="21.75" hidden="1" customHeight="1" x14ac:dyDescent="0.25">
      <c r="A40" s="59"/>
      <c r="B40" s="261" t="s">
        <v>154</v>
      </c>
      <c r="C40" s="224" t="s">
        <v>69</v>
      </c>
      <c r="D40" s="233"/>
      <c r="E40" s="233"/>
      <c r="F40" s="260"/>
      <c r="G40" s="248">
        <f>F40*E40*D40</f>
        <v>0</v>
      </c>
      <c r="H40" s="248"/>
      <c r="I40" s="248"/>
    </row>
    <row r="41" spans="1:9" ht="24.75" hidden="1" customHeight="1" x14ac:dyDescent="0.25">
      <c r="A41" s="59"/>
      <c r="B41" s="261" t="s">
        <v>156</v>
      </c>
      <c r="C41" s="224" t="s">
        <v>69</v>
      </c>
      <c r="D41" s="233"/>
      <c r="E41" s="233"/>
      <c r="F41" s="260"/>
      <c r="G41" s="248">
        <f t="shared" ref="G41:G42" si="0">F41*E41*D41</f>
        <v>0</v>
      </c>
      <c r="H41" s="248"/>
      <c r="I41" s="248"/>
    </row>
    <row r="42" spans="1:9" ht="1.5" hidden="1" customHeight="1" x14ac:dyDescent="0.25">
      <c r="A42" s="59"/>
      <c r="B42" s="261" t="s">
        <v>164</v>
      </c>
      <c r="C42" s="224" t="s">
        <v>69</v>
      </c>
      <c r="D42" s="233">
        <v>1</v>
      </c>
      <c r="E42" s="233">
        <v>6008</v>
      </c>
      <c r="F42" s="260">
        <v>0</v>
      </c>
      <c r="G42" s="248">
        <f t="shared" si="0"/>
        <v>0</v>
      </c>
      <c r="H42" s="248"/>
      <c r="I42" s="248"/>
    </row>
    <row r="43" spans="1:9" ht="0.75" customHeight="1" x14ac:dyDescent="0.25">
      <c r="A43" s="59" t="s">
        <v>174</v>
      </c>
      <c r="B43" s="258" t="s">
        <v>91</v>
      </c>
      <c r="C43" s="224"/>
      <c r="D43" s="233"/>
      <c r="E43" s="233"/>
      <c r="F43" s="260"/>
      <c r="G43" s="248"/>
      <c r="H43" s="248"/>
      <c r="I43" s="248"/>
    </row>
    <row r="44" spans="1:9" ht="15.75" hidden="1" customHeight="1" x14ac:dyDescent="0.25">
      <c r="A44" s="59"/>
      <c r="B44" s="261" t="s">
        <v>90</v>
      </c>
      <c r="C44" s="224"/>
      <c r="D44" s="233"/>
      <c r="E44" s="233"/>
      <c r="F44" s="260"/>
      <c r="G44" s="248">
        <f>F44*E44*D44</f>
        <v>0</v>
      </c>
      <c r="H44" s="248"/>
      <c r="I44" s="248"/>
    </row>
    <row r="45" spans="1:9" ht="29.25" hidden="1" customHeight="1" x14ac:dyDescent="0.25">
      <c r="A45" s="59"/>
      <c r="B45" s="261" t="s">
        <v>88</v>
      </c>
      <c r="C45" s="224"/>
      <c r="D45" s="233"/>
      <c r="E45" s="233"/>
      <c r="F45" s="260"/>
      <c r="G45" s="248"/>
      <c r="H45" s="248"/>
      <c r="I45" s="248"/>
    </row>
    <row r="46" spans="1:9" ht="29.25" hidden="1" customHeight="1" x14ac:dyDescent="0.25">
      <c r="A46" s="59"/>
      <c r="B46" s="261" t="s">
        <v>95</v>
      </c>
      <c r="C46" s="224"/>
      <c r="D46" s="233"/>
      <c r="E46" s="233"/>
      <c r="F46" s="260"/>
      <c r="G46" s="248">
        <f t="shared" ref="G46:G47" si="1">F46*E46*D46</f>
        <v>0</v>
      </c>
      <c r="H46" s="248"/>
      <c r="I46" s="248"/>
    </row>
    <row r="47" spans="1:9" ht="27.75" hidden="1" customHeight="1" x14ac:dyDescent="0.25">
      <c r="A47" s="59"/>
      <c r="B47" s="261" t="s">
        <v>96</v>
      </c>
      <c r="C47" s="224"/>
      <c r="D47" s="233"/>
      <c r="E47" s="233"/>
      <c r="F47" s="260"/>
      <c r="G47" s="248">
        <f t="shared" si="1"/>
        <v>0</v>
      </c>
      <c r="H47" s="248"/>
      <c r="I47" s="248"/>
    </row>
    <row r="48" spans="1:9" ht="20.25" customHeight="1" x14ac:dyDescent="0.25">
      <c r="A48" s="59" t="s">
        <v>175</v>
      </c>
      <c r="B48" s="258" t="s">
        <v>89</v>
      </c>
      <c r="C48" s="224"/>
      <c r="D48" s="233"/>
      <c r="E48" s="233"/>
      <c r="F48" s="260"/>
      <c r="G48" s="262">
        <f>G49</f>
        <v>57964.680000000008</v>
      </c>
      <c r="H48" s="248"/>
      <c r="I48" s="248"/>
    </row>
    <row r="49" spans="1:9" ht="16.5" customHeight="1" x14ac:dyDescent="0.25">
      <c r="A49" s="59"/>
      <c r="B49" s="261" t="s">
        <v>151</v>
      </c>
      <c r="C49" s="224" t="s">
        <v>152</v>
      </c>
      <c r="D49" s="233">
        <v>18</v>
      </c>
      <c r="E49" s="233">
        <v>536.71</v>
      </c>
      <c r="F49" s="260">
        <v>6</v>
      </c>
      <c r="G49" s="262">
        <f>F49*E49*D49</f>
        <v>57964.680000000008</v>
      </c>
      <c r="H49" s="248"/>
      <c r="I49" s="248"/>
    </row>
    <row r="50" spans="1:9" ht="12.75" hidden="1" customHeight="1" x14ac:dyDescent="0.25">
      <c r="A50" s="59"/>
      <c r="B50" s="258" t="s">
        <v>92</v>
      </c>
      <c r="C50" s="224"/>
      <c r="D50" s="233"/>
      <c r="E50" s="233"/>
      <c r="F50" s="260"/>
      <c r="G50" s="248"/>
      <c r="H50" s="248"/>
      <c r="I50" s="248"/>
    </row>
    <row r="51" spans="1:9" ht="30" hidden="1" x14ac:dyDescent="0.25">
      <c r="A51" s="59"/>
      <c r="B51" s="261" t="s">
        <v>90</v>
      </c>
      <c r="C51" s="224"/>
      <c r="D51" s="233"/>
      <c r="E51" s="233"/>
      <c r="F51" s="260"/>
      <c r="G51" s="248">
        <f>'сентябрь 20'!F45+'октябрь 2020'!F45+'ноябрь 2020'!F51+'декабрь 2020'!F50</f>
        <v>0</v>
      </c>
      <c r="H51" s="248"/>
      <c r="I51" s="248"/>
    </row>
    <row r="52" spans="1:9" ht="30" hidden="1" x14ac:dyDescent="0.25">
      <c r="A52" s="59"/>
      <c r="B52" s="261" t="s">
        <v>88</v>
      </c>
      <c r="C52" s="224"/>
      <c r="D52" s="233"/>
      <c r="E52" s="233"/>
      <c r="F52" s="260"/>
      <c r="G52" s="248">
        <f>'сентябрь 20'!F46+'октябрь 2020'!F46+'ноябрь 2020'!F52+'декабрь 2020'!F51</f>
        <v>0</v>
      </c>
      <c r="H52" s="248"/>
      <c r="I52" s="248"/>
    </row>
    <row r="53" spans="1:9" ht="30" hidden="1" x14ac:dyDescent="0.25">
      <c r="A53" s="59"/>
      <c r="B53" s="261" t="s">
        <v>95</v>
      </c>
      <c r="C53" s="224"/>
      <c r="D53" s="233"/>
      <c r="E53" s="233"/>
      <c r="F53" s="260"/>
      <c r="G53" s="248">
        <f>'сентябрь 20'!F47+'октябрь 2020'!F47+'ноябрь 2020'!F53+'декабрь 2020'!F52</f>
        <v>0</v>
      </c>
      <c r="H53" s="248"/>
      <c r="I53" s="248"/>
    </row>
    <row r="54" spans="1:9" ht="1.5" hidden="1" customHeight="1" x14ac:dyDescent="0.25">
      <c r="A54" s="59"/>
      <c r="B54" s="261" t="s">
        <v>96</v>
      </c>
      <c r="C54" s="224"/>
      <c r="D54" s="233"/>
      <c r="E54" s="233"/>
      <c r="F54" s="260"/>
      <c r="G54" s="248">
        <f>'сентябрь 20'!F48+'октябрь 2020'!F48+'ноябрь 2020'!F54+'декабрь 2020'!F53</f>
        <v>0</v>
      </c>
      <c r="H54" s="248"/>
      <c r="I54" s="248"/>
    </row>
    <row r="55" spans="1:9" ht="14.25" customHeight="1" x14ac:dyDescent="0.25">
      <c r="A55" s="59"/>
      <c r="B55" s="258" t="s">
        <v>93</v>
      </c>
      <c r="C55" s="224"/>
      <c r="D55" s="233"/>
      <c r="E55" s="233"/>
      <c r="F55" s="260"/>
      <c r="G55" s="233"/>
      <c r="H55" s="224"/>
      <c r="I55" s="224"/>
    </row>
    <row r="56" spans="1:9" ht="0.75" hidden="1" customHeight="1" x14ac:dyDescent="0.25">
      <c r="A56" s="59"/>
      <c r="B56" s="261" t="s">
        <v>139</v>
      </c>
      <c r="C56" s="224" t="s">
        <v>135</v>
      </c>
      <c r="D56" s="233">
        <v>0</v>
      </c>
      <c r="E56" s="233">
        <v>0</v>
      </c>
      <c r="F56" s="260"/>
      <c r="G56" s="233">
        <f>F56*E56*D56</f>
        <v>0</v>
      </c>
      <c r="H56" s="224"/>
      <c r="I56" s="261"/>
    </row>
    <row r="57" spans="1:9" ht="22.5" hidden="1" customHeight="1" x14ac:dyDescent="0.25">
      <c r="A57" s="59"/>
      <c r="B57" s="261" t="s">
        <v>90</v>
      </c>
      <c r="C57" s="224"/>
      <c r="D57" s="233"/>
      <c r="E57" s="233"/>
      <c r="F57" s="260"/>
      <c r="G57" s="233">
        <f t="shared" ref="G57:G62" si="2">F57*E57*D57</f>
        <v>0</v>
      </c>
      <c r="H57" s="224"/>
      <c r="I57" s="261"/>
    </row>
    <row r="58" spans="1:9" ht="24.75" hidden="1" customHeight="1" x14ac:dyDescent="0.25">
      <c r="A58" s="59"/>
      <c r="B58" s="261" t="s">
        <v>88</v>
      </c>
      <c r="C58" s="224" t="s">
        <v>69</v>
      </c>
      <c r="D58" s="233"/>
      <c r="E58" s="233"/>
      <c r="F58" s="260"/>
      <c r="G58" s="233"/>
      <c r="H58" s="224"/>
      <c r="I58" s="261"/>
    </row>
    <row r="59" spans="1:9" ht="21.75" hidden="1" customHeight="1" x14ac:dyDescent="0.25">
      <c r="A59" s="59"/>
      <c r="B59" s="261" t="s">
        <v>153</v>
      </c>
      <c r="C59" s="224" t="s">
        <v>69</v>
      </c>
      <c r="D59" s="233"/>
      <c r="E59" s="233"/>
      <c r="F59" s="260"/>
      <c r="G59" s="233"/>
      <c r="H59" s="224"/>
      <c r="I59" s="261"/>
    </row>
    <row r="60" spans="1:9" ht="30" hidden="1" customHeight="1" x14ac:dyDescent="0.25">
      <c r="A60" s="59"/>
      <c r="B60" s="261" t="s">
        <v>94</v>
      </c>
      <c r="C60" s="224" t="s">
        <v>163</v>
      </c>
      <c r="D60" s="233"/>
      <c r="E60" s="233"/>
      <c r="F60" s="260"/>
      <c r="G60" s="233"/>
      <c r="H60" s="224"/>
      <c r="I60" s="261"/>
    </row>
    <row r="61" spans="1:9" ht="35.25" hidden="1" customHeight="1" x14ac:dyDescent="0.25">
      <c r="A61" s="59"/>
      <c r="B61" s="261" t="s">
        <v>95</v>
      </c>
      <c r="C61" s="224"/>
      <c r="D61" s="233"/>
      <c r="E61" s="233"/>
      <c r="F61" s="260"/>
      <c r="G61" s="233">
        <f t="shared" si="2"/>
        <v>0</v>
      </c>
      <c r="H61" s="224"/>
      <c r="I61" s="261"/>
    </row>
    <row r="62" spans="1:9" ht="30.75" hidden="1" customHeight="1" x14ac:dyDescent="0.25">
      <c r="A62" s="59"/>
      <c r="B62" s="261" t="s">
        <v>96</v>
      </c>
      <c r="C62" s="224"/>
      <c r="D62" s="233"/>
      <c r="E62" s="233"/>
      <c r="F62" s="260"/>
      <c r="G62" s="233">
        <f t="shared" si="2"/>
        <v>0</v>
      </c>
      <c r="H62" s="248"/>
      <c r="I62" s="261"/>
    </row>
    <row r="63" spans="1:9" ht="28.5" x14ac:dyDescent="0.25">
      <c r="A63" s="59" t="s">
        <v>176</v>
      </c>
      <c r="B63" s="258" t="s">
        <v>31</v>
      </c>
      <c r="C63" s="224"/>
      <c r="D63" s="233"/>
      <c r="E63" s="233"/>
      <c r="F63" s="260"/>
      <c r="G63" s="224" t="s">
        <v>10</v>
      </c>
      <c r="H63" s="248">
        <v>39306.269999999997</v>
      </c>
      <c r="I63" s="248"/>
    </row>
    <row r="64" spans="1:9" x14ac:dyDescent="0.25">
      <c r="A64" s="59"/>
      <c r="B64" s="261" t="s">
        <v>97</v>
      </c>
      <c r="C64" s="224" t="s">
        <v>125</v>
      </c>
      <c r="D64" s="233">
        <v>19</v>
      </c>
      <c r="E64" s="233">
        <v>6</v>
      </c>
      <c r="F64" s="260">
        <v>9</v>
      </c>
      <c r="G64" s="233">
        <f t="shared" ref="G64:G68" si="3">F64*E64*D64</f>
        <v>1026</v>
      </c>
      <c r="H64" s="248"/>
      <c r="I64" s="248"/>
    </row>
    <row r="65" spans="1:11" ht="30" x14ac:dyDescent="0.25">
      <c r="A65" s="59"/>
      <c r="B65" s="261" t="s">
        <v>98</v>
      </c>
      <c r="C65" s="224" t="s">
        <v>125</v>
      </c>
      <c r="D65" s="233">
        <v>19</v>
      </c>
      <c r="E65" s="233">
        <v>30</v>
      </c>
      <c r="F65" s="260">
        <v>9</v>
      </c>
      <c r="G65" s="233">
        <f t="shared" si="3"/>
        <v>5130</v>
      </c>
      <c r="H65" s="248"/>
      <c r="I65" s="248"/>
    </row>
    <row r="66" spans="1:11" ht="30" x14ac:dyDescent="0.25">
      <c r="A66" s="59"/>
      <c r="B66" s="261" t="s">
        <v>161</v>
      </c>
      <c r="C66" s="224" t="s">
        <v>10</v>
      </c>
      <c r="D66" s="233">
        <v>264378.40999999997</v>
      </c>
      <c r="E66" s="233">
        <v>0.03</v>
      </c>
      <c r="F66" s="260">
        <v>1</v>
      </c>
      <c r="G66" s="233">
        <f t="shared" si="3"/>
        <v>7931.3522999999986</v>
      </c>
      <c r="H66" s="248"/>
      <c r="I66" s="248"/>
    </row>
    <row r="67" spans="1:11" s="160" customFormat="1" x14ac:dyDescent="0.25">
      <c r="A67" s="59"/>
      <c r="B67" s="261" t="s">
        <v>99</v>
      </c>
      <c r="C67" s="224" t="s">
        <v>10</v>
      </c>
      <c r="D67" s="233">
        <v>264378.40999999997</v>
      </c>
      <c r="E67" s="233">
        <v>0.05</v>
      </c>
      <c r="F67" s="260">
        <v>1</v>
      </c>
      <c r="G67" s="233">
        <f t="shared" si="3"/>
        <v>13218.9205</v>
      </c>
      <c r="H67" s="248"/>
      <c r="I67" s="248"/>
    </row>
    <row r="68" spans="1:11" ht="60" x14ac:dyDescent="0.25">
      <c r="A68" s="59"/>
      <c r="B68" s="261" t="s">
        <v>120</v>
      </c>
      <c r="C68" s="224" t="s">
        <v>10</v>
      </c>
      <c r="D68" s="233">
        <v>1</v>
      </c>
      <c r="E68" s="233">
        <v>12000</v>
      </c>
      <c r="F68" s="260">
        <v>1</v>
      </c>
      <c r="G68" s="233">
        <f t="shared" si="3"/>
        <v>12000</v>
      </c>
      <c r="H68" s="248"/>
      <c r="I68" s="248"/>
      <c r="K68" s="170"/>
    </row>
    <row r="69" spans="1:11" s="163" customFormat="1" ht="28.5" x14ac:dyDescent="0.25">
      <c r="A69" s="263" t="s">
        <v>177</v>
      </c>
      <c r="B69" s="264" t="s">
        <v>144</v>
      </c>
      <c r="C69" s="265"/>
      <c r="D69" s="266"/>
      <c r="E69" s="266"/>
      <c r="F69" s="267"/>
      <c r="G69" s="265" t="s">
        <v>10</v>
      </c>
      <c r="H69" s="268"/>
      <c r="I69" s="268"/>
    </row>
    <row r="70" spans="1:11" ht="73.5" customHeight="1" x14ac:dyDescent="0.25">
      <c r="A70" s="59" t="s">
        <v>178</v>
      </c>
      <c r="B70" s="258" t="s">
        <v>34</v>
      </c>
      <c r="C70" s="224"/>
      <c r="D70" s="233"/>
      <c r="E70" s="233"/>
      <c r="F70" s="260"/>
      <c r="G70" s="224" t="s">
        <v>10</v>
      </c>
      <c r="H70" s="248">
        <v>3600</v>
      </c>
      <c r="I70" s="248"/>
    </row>
    <row r="71" spans="1:11" ht="45" hidden="1" customHeight="1" x14ac:dyDescent="0.25">
      <c r="A71" s="59"/>
      <c r="B71" s="261" t="s">
        <v>63</v>
      </c>
      <c r="C71" s="224" t="s">
        <v>69</v>
      </c>
      <c r="D71" s="233"/>
      <c r="E71" s="233"/>
      <c r="F71" s="260"/>
      <c r="G71" s="233">
        <f>F71*E71*D71</f>
        <v>0</v>
      </c>
      <c r="H71" s="269"/>
      <c r="I71" s="248"/>
    </row>
    <row r="72" spans="1:11" ht="17.25" hidden="1" customHeight="1" x14ac:dyDescent="0.25">
      <c r="A72" s="59"/>
      <c r="B72" s="261" t="s">
        <v>56</v>
      </c>
      <c r="C72" s="224" t="s">
        <v>70</v>
      </c>
      <c r="D72" s="233"/>
      <c r="E72" s="233">
        <v>1155</v>
      </c>
      <c r="F72" s="260">
        <v>1</v>
      </c>
      <c r="G72" s="233">
        <f t="shared" ref="G72:G80" si="4">F72*E72*D72</f>
        <v>0</v>
      </c>
      <c r="H72" s="269"/>
      <c r="I72" s="248"/>
    </row>
    <row r="73" spans="1:11" ht="29.25" hidden="1" customHeight="1" x14ac:dyDescent="0.25">
      <c r="A73" s="59"/>
      <c r="B73" s="261" t="s">
        <v>158</v>
      </c>
      <c r="C73" s="224" t="s">
        <v>159</v>
      </c>
      <c r="D73" s="233"/>
      <c r="E73" s="233">
        <v>27400</v>
      </c>
      <c r="F73" s="260">
        <v>1</v>
      </c>
      <c r="G73" s="233">
        <f t="shared" si="4"/>
        <v>0</v>
      </c>
      <c r="H73" s="269"/>
      <c r="I73" s="248"/>
    </row>
    <row r="74" spans="1:11" ht="20.25" hidden="1" customHeight="1" x14ac:dyDescent="0.25">
      <c r="A74" s="260"/>
      <c r="B74" s="270" t="s">
        <v>58</v>
      </c>
      <c r="C74" s="260" t="s">
        <v>70</v>
      </c>
      <c r="D74" s="271"/>
      <c r="E74" s="271"/>
      <c r="F74" s="260"/>
      <c r="G74" s="233">
        <f t="shared" si="4"/>
        <v>0</v>
      </c>
      <c r="H74" s="272"/>
      <c r="I74" s="270"/>
    </row>
    <row r="75" spans="1:11" ht="16.5" hidden="1" customHeight="1" x14ac:dyDescent="0.25">
      <c r="A75" s="59"/>
      <c r="B75" s="261" t="s">
        <v>160</v>
      </c>
      <c r="C75" s="224" t="s">
        <v>159</v>
      </c>
      <c r="D75" s="233"/>
      <c r="E75" s="233">
        <v>9600</v>
      </c>
      <c r="F75" s="260">
        <v>1</v>
      </c>
      <c r="G75" s="233">
        <f t="shared" si="4"/>
        <v>0</v>
      </c>
      <c r="H75" s="269"/>
      <c r="I75" s="248"/>
    </row>
    <row r="76" spans="1:11" ht="25.5" hidden="1" customHeight="1" x14ac:dyDescent="0.25">
      <c r="A76" s="59"/>
      <c r="B76" s="261" t="s">
        <v>71</v>
      </c>
      <c r="C76" s="224" t="s">
        <v>69</v>
      </c>
      <c r="D76" s="233"/>
      <c r="E76" s="233">
        <v>2910</v>
      </c>
      <c r="F76" s="260">
        <v>1</v>
      </c>
      <c r="G76" s="233">
        <f t="shared" si="4"/>
        <v>0</v>
      </c>
      <c r="H76" s="269"/>
      <c r="I76" s="248"/>
    </row>
    <row r="77" spans="1:11" ht="25.5" hidden="1" customHeight="1" x14ac:dyDescent="0.25">
      <c r="A77" s="59"/>
      <c r="B77" s="261" t="s">
        <v>72</v>
      </c>
      <c r="C77" s="224"/>
      <c r="D77" s="233"/>
      <c r="E77" s="233"/>
      <c r="F77" s="260"/>
      <c r="G77" s="233">
        <f t="shared" si="4"/>
        <v>0</v>
      </c>
      <c r="H77" s="269"/>
      <c r="I77" s="248"/>
    </row>
    <row r="78" spans="1:11" ht="25.5" hidden="1" customHeight="1" x14ac:dyDescent="0.25">
      <c r="A78" s="59"/>
      <c r="B78" s="261" t="s">
        <v>73</v>
      </c>
      <c r="C78" s="224"/>
      <c r="D78" s="233"/>
      <c r="E78" s="233"/>
      <c r="F78" s="260"/>
      <c r="G78" s="233">
        <f t="shared" si="4"/>
        <v>0</v>
      </c>
      <c r="H78" s="269"/>
      <c r="I78" s="248"/>
    </row>
    <row r="79" spans="1:11" ht="28.5" hidden="1" customHeight="1" x14ac:dyDescent="0.25">
      <c r="A79" s="59"/>
      <c r="B79" s="261" t="s">
        <v>61</v>
      </c>
      <c r="C79" s="224"/>
      <c r="D79" s="233"/>
      <c r="E79" s="233"/>
      <c r="F79" s="260"/>
      <c r="G79" s="233">
        <f t="shared" si="4"/>
        <v>0</v>
      </c>
      <c r="H79" s="269"/>
      <c r="I79" s="248"/>
    </row>
    <row r="80" spans="1:11" ht="18.75" customHeight="1" x14ac:dyDescent="0.25">
      <c r="A80" s="59" t="s">
        <v>179</v>
      </c>
      <c r="B80" s="261" t="s">
        <v>169</v>
      </c>
      <c r="C80" s="224" t="s">
        <v>69</v>
      </c>
      <c r="D80" s="233">
        <v>4</v>
      </c>
      <c r="E80" s="233">
        <v>900</v>
      </c>
      <c r="F80" s="260">
        <v>1</v>
      </c>
      <c r="G80" s="233">
        <f t="shared" si="4"/>
        <v>3600</v>
      </c>
      <c r="H80" s="269"/>
      <c r="I80" s="248"/>
    </row>
    <row r="81" spans="1:10" ht="32.25" customHeight="1" x14ac:dyDescent="0.25">
      <c r="A81" s="59" t="s">
        <v>180</v>
      </c>
      <c r="B81" s="258" t="s">
        <v>145</v>
      </c>
      <c r="C81" s="224" t="s">
        <v>70</v>
      </c>
      <c r="D81" s="233">
        <v>0</v>
      </c>
      <c r="E81" s="233">
        <v>0</v>
      </c>
      <c r="F81" s="260">
        <v>0</v>
      </c>
      <c r="G81" s="224" t="s">
        <v>10</v>
      </c>
      <c r="H81" s="248">
        <f>F81*E81*D81</f>
        <v>0</v>
      </c>
      <c r="I81" s="248"/>
    </row>
    <row r="82" spans="1:10" ht="40.5" customHeight="1" x14ac:dyDescent="0.25">
      <c r="A82" s="59" t="s">
        <v>181</v>
      </c>
      <c r="B82" s="258" t="s">
        <v>36</v>
      </c>
      <c r="C82" s="224"/>
      <c r="D82" s="233"/>
      <c r="E82" s="233"/>
      <c r="F82" s="260"/>
      <c r="G82" s="224" t="s">
        <v>10</v>
      </c>
      <c r="H82" s="248"/>
      <c r="I82" s="248"/>
    </row>
    <row r="83" spans="1:10" ht="42.75" customHeight="1" x14ac:dyDescent="0.25">
      <c r="A83" s="59" t="s">
        <v>182</v>
      </c>
      <c r="B83" s="258" t="s">
        <v>37</v>
      </c>
      <c r="C83" s="224"/>
      <c r="D83" s="233"/>
      <c r="E83" s="233"/>
      <c r="F83" s="260"/>
      <c r="G83" s="224" t="s">
        <v>10</v>
      </c>
      <c r="H83" s="248">
        <f>G84</f>
        <v>12145.38</v>
      </c>
      <c r="I83" s="248"/>
    </row>
    <row r="84" spans="1:10" x14ac:dyDescent="0.25">
      <c r="A84" s="59" t="s">
        <v>183</v>
      </c>
      <c r="B84" s="261" t="s">
        <v>76</v>
      </c>
      <c r="C84" s="224" t="s">
        <v>70</v>
      </c>
      <c r="D84" s="233">
        <v>880.1</v>
      </c>
      <c r="E84" s="233">
        <v>1.1499999999999999</v>
      </c>
      <c r="F84" s="260">
        <v>12</v>
      </c>
      <c r="G84" s="259">
        <f>F84*E84*D84</f>
        <v>12145.38</v>
      </c>
      <c r="H84" s="248"/>
      <c r="I84" s="248"/>
      <c r="J84" s="159"/>
    </row>
    <row r="85" spans="1:10" ht="30" hidden="1" x14ac:dyDescent="0.25">
      <c r="A85" s="59"/>
      <c r="B85" s="261" t="s">
        <v>77</v>
      </c>
      <c r="C85" s="224"/>
      <c r="D85" s="233"/>
      <c r="E85" s="233"/>
      <c r="F85" s="260"/>
      <c r="G85" s="224">
        <f>'сентябрь 20'!F78+'октябрь 2020'!F79+'ноябрь 2020'!F84+'декабрь 2020'!F84</f>
        <v>0</v>
      </c>
      <c r="H85" s="248"/>
      <c r="I85" s="248"/>
    </row>
    <row r="86" spans="1:10" hidden="1" x14ac:dyDescent="0.25">
      <c r="A86" s="59"/>
      <c r="B86" s="261" t="s">
        <v>78</v>
      </c>
      <c r="C86" s="224"/>
      <c r="D86" s="233"/>
      <c r="E86" s="233"/>
      <c r="F86" s="260"/>
      <c r="G86" s="224">
        <f>'сентябрь 20'!F79+'октябрь 2020'!F80+'ноябрь 2020'!F85+'декабрь 2020'!F85</f>
        <v>0</v>
      </c>
      <c r="H86" s="248"/>
      <c r="I86" s="248"/>
    </row>
    <row r="87" spans="1:10" ht="42.75" x14ac:dyDescent="0.25">
      <c r="A87" s="59" t="s">
        <v>184</v>
      </c>
      <c r="B87" s="258" t="s">
        <v>38</v>
      </c>
      <c r="C87" s="224" t="s">
        <v>159</v>
      </c>
      <c r="D87" s="233">
        <v>1</v>
      </c>
      <c r="E87" s="233">
        <v>13000</v>
      </c>
      <c r="F87" s="260">
        <v>1</v>
      </c>
      <c r="G87" s="255" t="str">
        <f>G89</f>
        <v>руб.</v>
      </c>
      <c r="H87" s="248">
        <f>E87</f>
        <v>13000</v>
      </c>
      <c r="I87" s="248"/>
    </row>
    <row r="88" spans="1:10" ht="28.5" x14ac:dyDescent="0.25">
      <c r="A88" s="59" t="s">
        <v>185</v>
      </c>
      <c r="B88" s="258" t="s">
        <v>146</v>
      </c>
      <c r="C88" s="224"/>
      <c r="D88" s="233"/>
      <c r="E88" s="233"/>
      <c r="F88" s="260"/>
      <c r="G88" s="255"/>
      <c r="H88" s="248"/>
      <c r="I88" s="248"/>
    </row>
    <row r="89" spans="1:10" ht="42" customHeight="1" x14ac:dyDescent="0.25">
      <c r="A89" s="59" t="s">
        <v>186</v>
      </c>
      <c r="B89" s="258" t="s">
        <v>39</v>
      </c>
      <c r="C89" s="224" t="s">
        <v>70</v>
      </c>
      <c r="D89" s="233">
        <f>D84</f>
        <v>880.1</v>
      </c>
      <c r="E89" s="233">
        <v>1.8</v>
      </c>
      <c r="F89" s="260">
        <v>12</v>
      </c>
      <c r="G89" s="255" t="s">
        <v>10</v>
      </c>
      <c r="H89" s="248">
        <f>E89*D89*F89</f>
        <v>19010.16</v>
      </c>
      <c r="I89" s="248"/>
    </row>
    <row r="90" spans="1:10" ht="14.25" hidden="1" customHeight="1" x14ac:dyDescent="0.25">
      <c r="A90" s="59"/>
      <c r="B90" s="261" t="s">
        <v>165</v>
      </c>
      <c r="C90" s="224"/>
      <c r="D90" s="233">
        <v>2</v>
      </c>
      <c r="E90" s="233"/>
      <c r="F90" s="260"/>
      <c r="G90" s="224"/>
      <c r="H90" s="248"/>
      <c r="I90" s="248"/>
    </row>
    <row r="91" spans="1:10" ht="18" hidden="1" customHeight="1" x14ac:dyDescent="0.25">
      <c r="A91" s="59"/>
      <c r="B91" s="261" t="s">
        <v>102</v>
      </c>
      <c r="C91" s="224"/>
      <c r="D91" s="233">
        <v>0</v>
      </c>
      <c r="E91" s="233"/>
      <c r="F91" s="260"/>
      <c r="G91" s="224"/>
      <c r="H91" s="248"/>
      <c r="I91" s="248"/>
    </row>
    <row r="92" spans="1:10" ht="0.75" hidden="1" customHeight="1" x14ac:dyDescent="0.25">
      <c r="A92" s="59"/>
      <c r="B92" s="261" t="s">
        <v>103</v>
      </c>
      <c r="C92" s="224"/>
      <c r="D92" s="233"/>
      <c r="E92" s="233"/>
      <c r="F92" s="260"/>
      <c r="G92" s="224"/>
      <c r="H92" s="248"/>
      <c r="I92" s="248"/>
    </row>
    <row r="93" spans="1:10" ht="21.75" hidden="1" customHeight="1" x14ac:dyDescent="0.25">
      <c r="A93" s="59"/>
      <c r="B93" s="261" t="s">
        <v>104</v>
      </c>
      <c r="C93" s="224"/>
      <c r="D93" s="233">
        <v>0</v>
      </c>
      <c r="E93" s="233"/>
      <c r="F93" s="260"/>
      <c r="G93" s="224"/>
      <c r="H93" s="248"/>
      <c r="I93" s="248"/>
    </row>
    <row r="94" spans="1:10" ht="18.75" hidden="1" customHeight="1" x14ac:dyDescent="0.25">
      <c r="A94" s="59"/>
      <c r="B94" s="261" t="s">
        <v>105</v>
      </c>
      <c r="C94" s="224"/>
      <c r="D94" s="233">
        <v>6</v>
      </c>
      <c r="E94" s="233"/>
      <c r="F94" s="260"/>
      <c r="G94" s="224"/>
      <c r="H94" s="248"/>
      <c r="I94" s="248"/>
    </row>
    <row r="95" spans="1:10" ht="22.5" hidden="1" customHeight="1" x14ac:dyDescent="0.25">
      <c r="A95" s="59"/>
      <c r="B95" s="261" t="s">
        <v>106</v>
      </c>
      <c r="C95" s="224"/>
      <c r="D95" s="233"/>
      <c r="E95" s="233"/>
      <c r="F95" s="260"/>
      <c r="G95" s="224"/>
      <c r="H95" s="248"/>
      <c r="I95" s="248"/>
    </row>
    <row r="96" spans="1:10" ht="22.5" hidden="1" customHeight="1" x14ac:dyDescent="0.25">
      <c r="A96" s="59"/>
      <c r="B96" s="261" t="s">
        <v>107</v>
      </c>
      <c r="C96" s="224"/>
      <c r="D96" s="233"/>
      <c r="E96" s="233"/>
      <c r="F96" s="260"/>
      <c r="G96" s="224"/>
      <c r="H96" s="248"/>
      <c r="I96" s="248"/>
    </row>
    <row r="97" spans="1:11" ht="2.25" hidden="1" customHeight="1" x14ac:dyDescent="0.25">
      <c r="A97" s="59"/>
      <c r="B97" s="261" t="s">
        <v>108</v>
      </c>
      <c r="C97" s="224"/>
      <c r="D97" s="233"/>
      <c r="E97" s="233"/>
      <c r="F97" s="260"/>
      <c r="G97" s="224"/>
      <c r="H97" s="248"/>
      <c r="I97" s="248"/>
    </row>
    <row r="98" spans="1:11" ht="20.25" hidden="1" customHeight="1" x14ac:dyDescent="0.25">
      <c r="A98" s="59"/>
      <c r="B98" s="273" t="s">
        <v>109</v>
      </c>
      <c r="C98" s="224"/>
      <c r="D98" s="233">
        <f>D90+D91+D93+D94</f>
        <v>8</v>
      </c>
      <c r="E98" s="233"/>
      <c r="F98" s="260"/>
      <c r="G98" s="274"/>
      <c r="H98" s="248"/>
      <c r="I98" s="248"/>
    </row>
    <row r="99" spans="1:11" ht="71.25" x14ac:dyDescent="0.25">
      <c r="A99" s="59" t="s">
        <v>187</v>
      </c>
      <c r="B99" s="258" t="s">
        <v>40</v>
      </c>
      <c r="C99" s="224"/>
      <c r="D99" s="233"/>
      <c r="E99" s="233"/>
      <c r="F99" s="260"/>
      <c r="G99" s="274" t="s">
        <v>10</v>
      </c>
      <c r="H99" s="248">
        <f>G100</f>
        <v>1795.404</v>
      </c>
      <c r="I99" s="248"/>
    </row>
    <row r="100" spans="1:11" x14ac:dyDescent="0.25">
      <c r="A100" s="59" t="s">
        <v>188</v>
      </c>
      <c r="B100" s="261" t="s">
        <v>113</v>
      </c>
      <c r="C100" s="224" t="s">
        <v>70</v>
      </c>
      <c r="D100" s="233">
        <f>D84</f>
        <v>880.1</v>
      </c>
      <c r="E100" s="233">
        <v>0.17</v>
      </c>
      <c r="F100" s="260">
        <v>12</v>
      </c>
      <c r="G100" s="275">
        <f>E100*F100*D100</f>
        <v>1795.404</v>
      </c>
      <c r="H100" s="248"/>
      <c r="I100" s="248"/>
    </row>
    <row r="101" spans="1:11" ht="90.75" customHeight="1" x14ac:dyDescent="0.25">
      <c r="A101" s="59" t="s">
        <v>189</v>
      </c>
      <c r="B101" s="258" t="s">
        <v>41</v>
      </c>
      <c r="C101" s="224"/>
      <c r="D101" s="233"/>
      <c r="E101" s="233"/>
      <c r="F101" s="260"/>
      <c r="G101" s="274" t="s">
        <v>10</v>
      </c>
      <c r="H101" s="248">
        <f>G102+G103+G104</f>
        <v>73158.200000000012</v>
      </c>
      <c r="I101" s="248"/>
    </row>
    <row r="102" spans="1:11" ht="14.25" customHeight="1" x14ac:dyDescent="0.25">
      <c r="A102" s="59" t="s">
        <v>190</v>
      </c>
      <c r="B102" s="261" t="s">
        <v>110</v>
      </c>
      <c r="C102" s="224" t="s">
        <v>70</v>
      </c>
      <c r="D102" s="233">
        <v>1059.95</v>
      </c>
      <c r="E102" s="233">
        <v>3</v>
      </c>
      <c r="F102" s="260">
        <v>12</v>
      </c>
      <c r="G102" s="276">
        <f>F102*E102*D102</f>
        <v>38158.200000000004</v>
      </c>
      <c r="H102" s="248">
        <v>0</v>
      </c>
      <c r="I102" s="248"/>
    </row>
    <row r="103" spans="1:11" ht="0.75" customHeight="1" x14ac:dyDescent="0.25">
      <c r="A103" s="59"/>
      <c r="B103" s="261" t="s">
        <v>166</v>
      </c>
      <c r="C103" s="224" t="s">
        <v>163</v>
      </c>
      <c r="D103" s="233">
        <v>1</v>
      </c>
      <c r="E103" s="233">
        <v>50000</v>
      </c>
      <c r="F103" s="260">
        <v>0</v>
      </c>
      <c r="G103" s="277">
        <f>F103*E103*D103</f>
        <v>0</v>
      </c>
      <c r="H103" s="248">
        <v>0</v>
      </c>
      <c r="I103" s="248"/>
    </row>
    <row r="104" spans="1:11" ht="14.25" customHeight="1" x14ac:dyDescent="0.25">
      <c r="A104" s="59" t="s">
        <v>191</v>
      </c>
      <c r="B104" s="261" t="s">
        <v>168</v>
      </c>
      <c r="C104" s="224" t="s">
        <v>159</v>
      </c>
      <c r="D104" s="233">
        <v>1</v>
      </c>
      <c r="E104" s="233">
        <v>35000</v>
      </c>
      <c r="F104" s="260">
        <v>1</v>
      </c>
      <c r="G104" s="276">
        <v>35000</v>
      </c>
      <c r="H104" s="248">
        <v>0</v>
      </c>
      <c r="I104" s="248"/>
    </row>
    <row r="105" spans="1:11" ht="28.5" x14ac:dyDescent="0.25">
      <c r="A105" s="59" t="s">
        <v>192</v>
      </c>
      <c r="B105" s="278" t="s">
        <v>127</v>
      </c>
      <c r="C105" s="274"/>
      <c r="D105" s="276"/>
      <c r="E105" s="276"/>
      <c r="F105" s="260"/>
      <c r="G105" s="274" t="s">
        <v>10</v>
      </c>
      <c r="H105" s="279">
        <f>G106</f>
        <v>24000</v>
      </c>
      <c r="I105" s="248"/>
    </row>
    <row r="106" spans="1:11" x14ac:dyDescent="0.25">
      <c r="A106" s="59" t="s">
        <v>193</v>
      </c>
      <c r="B106" s="280" t="s">
        <v>167</v>
      </c>
      <c r="C106" s="274" t="s">
        <v>134</v>
      </c>
      <c r="D106" s="276">
        <v>2</v>
      </c>
      <c r="E106" s="276">
        <v>1000</v>
      </c>
      <c r="F106" s="260">
        <v>12</v>
      </c>
      <c r="G106" s="276">
        <f>F106*E106*D106</f>
        <v>24000</v>
      </c>
      <c r="H106" s="279"/>
      <c r="I106" s="279"/>
    </row>
    <row r="107" spans="1:11" ht="27" customHeight="1" x14ac:dyDescent="0.25">
      <c r="A107" s="59" t="s">
        <v>194</v>
      </c>
      <c r="B107" s="258" t="s">
        <v>42</v>
      </c>
      <c r="C107" s="224"/>
      <c r="D107" s="233"/>
      <c r="E107" s="233"/>
      <c r="F107" s="260"/>
      <c r="G107" s="274" t="s">
        <v>10</v>
      </c>
      <c r="H107" s="248">
        <f>G108+G109+G110+G111+G113+G114+G115+G116</f>
        <v>3709.68</v>
      </c>
      <c r="I107" s="248"/>
    </row>
    <row r="108" spans="1:11" ht="17.25" customHeight="1" x14ac:dyDescent="0.25">
      <c r="A108" s="281" t="s">
        <v>195</v>
      </c>
      <c r="B108" s="270" t="s">
        <v>80</v>
      </c>
      <c r="C108" s="260" t="s">
        <v>135</v>
      </c>
      <c r="D108" s="271">
        <v>5.8</v>
      </c>
      <c r="E108" s="271">
        <v>33.659999999999997</v>
      </c>
      <c r="F108" s="260">
        <v>12</v>
      </c>
      <c r="G108" s="271">
        <v>2342.7359999999999</v>
      </c>
      <c r="H108" s="260"/>
      <c r="I108" s="270"/>
    </row>
    <row r="109" spans="1:11" ht="17.25" customHeight="1" x14ac:dyDescent="0.25">
      <c r="A109" s="281" t="s">
        <v>196</v>
      </c>
      <c r="B109" s="270" t="s">
        <v>157</v>
      </c>
      <c r="C109" s="260" t="s">
        <v>135</v>
      </c>
      <c r="D109" s="271">
        <v>5.8</v>
      </c>
      <c r="E109" s="271">
        <v>19.64</v>
      </c>
      <c r="F109" s="260">
        <v>12</v>
      </c>
      <c r="G109" s="271">
        <f t="shared" ref="G109" si="5">F109*E109*D109</f>
        <v>1366.944</v>
      </c>
      <c r="H109" s="260"/>
      <c r="I109" s="270"/>
    </row>
    <row r="110" spans="1:11" ht="2.25" hidden="1" customHeight="1" x14ac:dyDescent="0.25">
      <c r="A110" s="270"/>
      <c r="B110" s="270" t="s">
        <v>82</v>
      </c>
      <c r="C110" s="260" t="s">
        <v>140</v>
      </c>
      <c r="D110" s="271"/>
      <c r="E110" s="271">
        <v>4.57</v>
      </c>
      <c r="F110" s="260">
        <v>1</v>
      </c>
      <c r="G110" s="271">
        <f t="shared" ref="G110:G111" si="6">F110*E110*D110</f>
        <v>0</v>
      </c>
      <c r="H110" s="260"/>
      <c r="I110" s="270"/>
      <c r="K110" s="158"/>
    </row>
    <row r="111" spans="1:11" ht="0.75" customHeight="1" x14ac:dyDescent="0.25">
      <c r="A111" s="270"/>
      <c r="B111" s="270" t="s">
        <v>82</v>
      </c>
      <c r="C111" s="260" t="s">
        <v>140</v>
      </c>
      <c r="D111" s="271"/>
      <c r="E111" s="271">
        <v>4.8</v>
      </c>
      <c r="F111" s="260">
        <v>1</v>
      </c>
      <c r="G111" s="271">
        <f t="shared" si="6"/>
        <v>0</v>
      </c>
      <c r="H111" s="260"/>
      <c r="I111" s="270"/>
      <c r="J111" s="170"/>
    </row>
    <row r="112" spans="1:11" s="169" customFormat="1" x14ac:dyDescent="0.25">
      <c r="A112" s="282"/>
      <c r="B112" s="283" t="s">
        <v>141</v>
      </c>
      <c r="C112" s="283"/>
      <c r="D112" s="284"/>
      <c r="E112" s="284"/>
      <c r="F112" s="283"/>
      <c r="G112" s="283"/>
      <c r="H112" s="257">
        <v>266268.45</v>
      </c>
      <c r="I112" s="282"/>
    </row>
    <row r="113" spans="1:9" x14ac:dyDescent="0.25">
      <c r="A113" s="217"/>
      <c r="B113" s="285" t="s">
        <v>115</v>
      </c>
      <c r="C113" s="285"/>
      <c r="D113" s="285"/>
      <c r="E113" s="286"/>
      <c r="F113" s="286"/>
      <c r="G113" s="286"/>
      <c r="H113" s="217"/>
      <c r="I113" s="217"/>
    </row>
    <row r="114" spans="1:9" x14ac:dyDescent="0.25">
      <c r="A114" s="217"/>
      <c r="B114" s="287" t="s">
        <v>170</v>
      </c>
      <c r="C114" s="287"/>
      <c r="D114" s="287"/>
      <c r="E114" s="287" t="s">
        <v>117</v>
      </c>
      <c r="F114" s="287"/>
      <c r="G114" s="287"/>
      <c r="H114" s="217"/>
      <c r="I114" s="217"/>
    </row>
    <row r="115" spans="1:9" x14ac:dyDescent="0.25">
      <c r="A115" s="217"/>
      <c r="B115" s="287" t="s">
        <v>119</v>
      </c>
      <c r="C115" s="287"/>
      <c r="D115" s="287"/>
      <c r="E115" s="287" t="s">
        <v>118</v>
      </c>
      <c r="F115" s="287"/>
      <c r="G115" s="287"/>
      <c r="H115" s="217"/>
      <c r="I115" s="217"/>
    </row>
    <row r="116" spans="1:9" x14ac:dyDescent="0.25">
      <c r="A116" s="217"/>
      <c r="B116" s="217"/>
      <c r="C116" s="217"/>
      <c r="D116" s="288"/>
      <c r="E116" s="217"/>
      <c r="F116" s="289"/>
      <c r="G116" s="217"/>
      <c r="H116" s="217"/>
      <c r="I116" s="217"/>
    </row>
    <row r="117" spans="1:9" x14ac:dyDescent="0.25">
      <c r="A117" s="128"/>
      <c r="B117" s="128"/>
      <c r="C117" s="128"/>
      <c r="D117" s="167"/>
      <c r="E117" s="128"/>
      <c r="F117" s="168"/>
      <c r="G117" s="128"/>
      <c r="H117" s="128"/>
      <c r="I117" s="128"/>
    </row>
    <row r="118" spans="1:9" x14ac:dyDescent="0.25">
      <c r="A118" s="128"/>
      <c r="B118" s="128"/>
      <c r="C118" s="128"/>
      <c r="D118" s="167"/>
      <c r="E118" s="128"/>
      <c r="F118" s="168"/>
      <c r="G118" s="166"/>
      <c r="H118" s="128"/>
      <c r="I118" s="128"/>
    </row>
    <row r="119" spans="1:9" x14ac:dyDescent="0.25">
      <c r="A119" s="128"/>
      <c r="B119" s="128"/>
      <c r="C119" s="128"/>
      <c r="D119" s="167"/>
      <c r="E119" s="128"/>
      <c r="F119" s="168"/>
      <c r="G119" s="128"/>
      <c r="H119" s="128"/>
      <c r="I119" s="128"/>
    </row>
    <row r="120" spans="1:9" x14ac:dyDescent="0.25">
      <c r="A120" s="128"/>
      <c r="B120" s="128"/>
      <c r="C120" s="128"/>
      <c r="D120" s="167"/>
      <c r="E120" s="128"/>
      <c r="F120" s="168"/>
      <c r="G120" s="128"/>
      <c r="H120" s="128"/>
      <c r="I120" s="128"/>
    </row>
    <row r="121" spans="1:9" x14ac:dyDescent="0.25">
      <c r="A121" s="128"/>
      <c r="B121" s="128"/>
      <c r="C121" s="128"/>
      <c r="D121" s="167"/>
      <c r="E121" s="128"/>
      <c r="F121" s="168"/>
      <c r="G121" s="128"/>
      <c r="H121" s="128"/>
      <c r="I121" s="128"/>
    </row>
  </sheetData>
  <mergeCells count="59">
    <mergeCell ref="B113:D113"/>
    <mergeCell ref="E113:G113"/>
    <mergeCell ref="B114:D114"/>
    <mergeCell ref="E114:G114"/>
    <mergeCell ref="B115:D115"/>
    <mergeCell ref="E115:G115"/>
    <mergeCell ref="B33:D33"/>
    <mergeCell ref="E33:F33"/>
    <mergeCell ref="B25:D25"/>
    <mergeCell ref="E25:F25"/>
    <mergeCell ref="B30:D30"/>
    <mergeCell ref="E30:F30"/>
    <mergeCell ref="B31:D31"/>
    <mergeCell ref="E31:F31"/>
    <mergeCell ref="A32:G32"/>
    <mergeCell ref="E26:F26"/>
    <mergeCell ref="E27:F27"/>
    <mergeCell ref="E28:F28"/>
    <mergeCell ref="B22:D22"/>
    <mergeCell ref="E22:F22"/>
    <mergeCell ref="B23:D23"/>
    <mergeCell ref="E23:F23"/>
    <mergeCell ref="B24:D24"/>
    <mergeCell ref="E24:F24"/>
    <mergeCell ref="H12:H13"/>
    <mergeCell ref="B13:D13"/>
    <mergeCell ref="E13:F13"/>
    <mergeCell ref="B10:D10"/>
    <mergeCell ref="E10:F10"/>
    <mergeCell ref="B11:D11"/>
    <mergeCell ref="E11:F11"/>
    <mergeCell ref="B12:D12"/>
    <mergeCell ref="E12:F12"/>
    <mergeCell ref="G12:G13"/>
    <mergeCell ref="B6:D6"/>
    <mergeCell ref="E6:F6"/>
    <mergeCell ref="B7:D7"/>
    <mergeCell ref="E7:F7"/>
    <mergeCell ref="A8:G8"/>
    <mergeCell ref="A2:H2"/>
    <mergeCell ref="B4:D4"/>
    <mergeCell ref="E4:F4"/>
    <mergeCell ref="B5:D5"/>
    <mergeCell ref="E5:F5"/>
    <mergeCell ref="A3:H3"/>
    <mergeCell ref="B20:D20"/>
    <mergeCell ref="E20:F20"/>
    <mergeCell ref="B21:D21"/>
    <mergeCell ref="E21:F21"/>
    <mergeCell ref="B9:D9"/>
    <mergeCell ref="E9:F9"/>
    <mergeCell ref="B14:D14"/>
    <mergeCell ref="B15:D15"/>
    <mergeCell ref="E14:F14"/>
    <mergeCell ref="E15:F15"/>
    <mergeCell ref="E16:F16"/>
    <mergeCell ref="E17:F17"/>
    <mergeCell ref="E18:F18"/>
    <mergeCell ref="E19:F19"/>
  </mergeCells>
  <pageMargins left="0.25" right="0.25" top="0.75" bottom="0.75" header="0.3" footer="0.3"/>
  <pageSetup paperSize="9" scale="73" fitToHeight="0" orientation="portrait" r:id="rId1"/>
  <ignoredErrors>
    <ignoredError sqref="G4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7"/>
  <sheetViews>
    <sheetView workbookViewId="0">
      <selection sqref="A1:H107"/>
    </sheetView>
  </sheetViews>
  <sheetFormatPr defaultRowHeight="15" x14ac:dyDescent="0.25"/>
  <sheetData>
    <row r="2" spans="1:8" ht="18.75" x14ac:dyDescent="0.25">
      <c r="A2" s="176" t="s">
        <v>68</v>
      </c>
      <c r="B2" s="176"/>
      <c r="C2" s="176"/>
      <c r="D2" s="176"/>
      <c r="E2" s="176"/>
      <c r="F2" s="176"/>
      <c r="G2" s="176"/>
      <c r="H2" s="176"/>
    </row>
    <row r="3" spans="1:8" x14ac:dyDescent="0.25">
      <c r="A3" s="185" t="s">
        <v>83</v>
      </c>
      <c r="B3" s="186"/>
      <c r="C3" s="186"/>
      <c r="D3" s="186"/>
      <c r="E3" s="186"/>
      <c r="F3" s="186"/>
      <c r="G3" s="186"/>
      <c r="H3" s="186"/>
    </row>
    <row r="4" spans="1:8" ht="28.5" x14ac:dyDescent="0.25">
      <c r="A4" s="23" t="s">
        <v>0</v>
      </c>
      <c r="B4" s="179" t="s">
        <v>1</v>
      </c>
      <c r="C4" s="180"/>
      <c r="D4" s="180"/>
      <c r="E4" s="181" t="s">
        <v>2</v>
      </c>
      <c r="F4" s="174"/>
      <c r="G4" s="7" t="s">
        <v>3</v>
      </c>
      <c r="H4" s="7" t="s">
        <v>3</v>
      </c>
    </row>
    <row r="5" spans="1:8" x14ac:dyDescent="0.25">
      <c r="A5" s="3">
        <v>1</v>
      </c>
      <c r="B5" s="172" t="s">
        <v>4</v>
      </c>
      <c r="C5" s="173"/>
      <c r="D5" s="174"/>
      <c r="E5" s="175" t="s">
        <v>5</v>
      </c>
      <c r="F5" s="174"/>
      <c r="G5" s="4">
        <v>43553</v>
      </c>
      <c r="H5" s="4"/>
    </row>
    <row r="6" spans="1:8" x14ac:dyDescent="0.25">
      <c r="A6" s="3">
        <v>2</v>
      </c>
      <c r="B6" s="172" t="s">
        <v>6</v>
      </c>
      <c r="C6" s="173"/>
      <c r="D6" s="174"/>
      <c r="E6" s="175" t="s">
        <v>5</v>
      </c>
      <c r="F6" s="174"/>
      <c r="G6" s="4">
        <v>43101</v>
      </c>
      <c r="H6" s="4"/>
    </row>
    <row r="7" spans="1:8" x14ac:dyDescent="0.25">
      <c r="A7" s="3">
        <v>3</v>
      </c>
      <c r="B7" s="172" t="s">
        <v>7</v>
      </c>
      <c r="C7" s="173"/>
      <c r="D7" s="174"/>
      <c r="E7" s="175" t="s">
        <v>5</v>
      </c>
      <c r="F7" s="174"/>
      <c r="G7" s="4">
        <v>43465</v>
      </c>
      <c r="H7" s="4"/>
    </row>
    <row r="8" spans="1:8" x14ac:dyDescent="0.25">
      <c r="A8" s="177" t="s">
        <v>8</v>
      </c>
      <c r="B8" s="177"/>
      <c r="C8" s="177"/>
      <c r="D8" s="177"/>
      <c r="E8" s="177"/>
      <c r="F8" s="177"/>
      <c r="G8" s="177"/>
      <c r="H8" s="5"/>
    </row>
    <row r="9" spans="1:8" ht="28.5" x14ac:dyDescent="0.25">
      <c r="A9" s="1" t="s">
        <v>0</v>
      </c>
      <c r="B9" s="182" t="s">
        <v>1</v>
      </c>
      <c r="C9" s="183"/>
      <c r="D9" s="184"/>
      <c r="E9" s="181" t="s">
        <v>2</v>
      </c>
      <c r="F9" s="174"/>
      <c r="G9" s="7" t="s">
        <v>3</v>
      </c>
      <c r="H9" s="7" t="s">
        <v>3</v>
      </c>
    </row>
    <row r="10" spans="1:8" x14ac:dyDescent="0.25">
      <c r="A10" s="3">
        <v>4</v>
      </c>
      <c r="B10" s="172" t="s">
        <v>9</v>
      </c>
      <c r="C10" s="173"/>
      <c r="D10" s="174"/>
      <c r="E10" s="175" t="s">
        <v>10</v>
      </c>
      <c r="F10" s="174"/>
      <c r="G10" s="9">
        <v>0</v>
      </c>
      <c r="H10" s="9"/>
    </row>
    <row r="11" spans="1:8" x14ac:dyDescent="0.25">
      <c r="A11" s="3">
        <v>5</v>
      </c>
      <c r="B11" s="172" t="s">
        <v>11</v>
      </c>
      <c r="C11" s="173"/>
      <c r="D11" s="174"/>
      <c r="E11" s="175" t="s">
        <v>10</v>
      </c>
      <c r="F11" s="174"/>
      <c r="G11" s="10">
        <v>0</v>
      </c>
      <c r="H11" s="11"/>
    </row>
    <row r="12" spans="1:8" x14ac:dyDescent="0.25">
      <c r="A12" s="3">
        <v>6</v>
      </c>
      <c r="B12" s="172" t="s">
        <v>12</v>
      </c>
      <c r="C12" s="173"/>
      <c r="D12" s="174"/>
      <c r="E12" s="175" t="s">
        <v>10</v>
      </c>
      <c r="F12" s="174"/>
      <c r="G12" s="10">
        <v>0</v>
      </c>
      <c r="H12" s="11"/>
    </row>
    <row r="13" spans="1:8" x14ac:dyDescent="0.25">
      <c r="A13" s="3">
        <v>7</v>
      </c>
      <c r="B13" s="172" t="s">
        <v>13</v>
      </c>
      <c r="C13" s="173"/>
      <c r="D13" s="174"/>
      <c r="E13" s="175" t="s">
        <v>10</v>
      </c>
      <c r="F13" s="174"/>
      <c r="G13" s="11">
        <f>G14+G16</f>
        <v>264519.23</v>
      </c>
      <c r="H13" s="11"/>
    </row>
    <row r="14" spans="1:8" x14ac:dyDescent="0.25">
      <c r="A14" s="3">
        <v>8</v>
      </c>
      <c r="B14" s="172" t="s">
        <v>14</v>
      </c>
      <c r="C14" s="173"/>
      <c r="D14" s="174"/>
      <c r="E14" s="175" t="s">
        <v>10</v>
      </c>
      <c r="F14" s="174"/>
      <c r="G14" s="178">
        <f>172536.68+45198.32</f>
        <v>217735</v>
      </c>
      <c r="H14" s="178"/>
    </row>
    <row r="15" spans="1:8" x14ac:dyDescent="0.25">
      <c r="A15" s="3">
        <v>9</v>
      </c>
      <c r="B15" s="172" t="s">
        <v>15</v>
      </c>
      <c r="C15" s="173"/>
      <c r="D15" s="174"/>
      <c r="E15" s="175" t="s">
        <v>10</v>
      </c>
      <c r="F15" s="174"/>
      <c r="G15" s="178"/>
      <c r="H15" s="178"/>
    </row>
    <row r="16" spans="1:8" x14ac:dyDescent="0.25">
      <c r="A16" s="3">
        <v>10</v>
      </c>
      <c r="B16" s="172" t="s">
        <v>16</v>
      </c>
      <c r="C16" s="173"/>
      <c r="D16" s="174"/>
      <c r="E16" s="175" t="s">
        <v>10</v>
      </c>
      <c r="F16" s="174"/>
      <c r="G16" s="10">
        <v>46784.23</v>
      </c>
      <c r="H16" s="10"/>
    </row>
    <row r="17" spans="1:8" x14ac:dyDescent="0.25">
      <c r="A17" s="3">
        <v>11</v>
      </c>
      <c r="B17" s="172" t="s">
        <v>17</v>
      </c>
      <c r="C17" s="173"/>
      <c r="D17" s="174"/>
      <c r="E17" s="175" t="s">
        <v>10</v>
      </c>
      <c r="F17" s="174"/>
      <c r="G17" s="11">
        <f>G18+G19+G20+G21+G22</f>
        <v>119499.83</v>
      </c>
      <c r="H17" s="11"/>
    </row>
    <row r="18" spans="1:8" x14ac:dyDescent="0.25">
      <c r="A18" s="3">
        <v>12</v>
      </c>
      <c r="B18" s="172" t="s">
        <v>18</v>
      </c>
      <c r="C18" s="173"/>
      <c r="D18" s="174"/>
      <c r="E18" s="175" t="s">
        <v>10</v>
      </c>
      <c r="F18" s="174"/>
      <c r="G18" s="10">
        <v>119499.83</v>
      </c>
      <c r="H18" s="10"/>
    </row>
    <row r="19" spans="1:8" x14ac:dyDescent="0.25">
      <c r="A19" s="3">
        <v>13</v>
      </c>
      <c r="B19" s="172" t="s">
        <v>19</v>
      </c>
      <c r="C19" s="173"/>
      <c r="D19" s="174"/>
      <c r="E19" s="175" t="s">
        <v>10</v>
      </c>
      <c r="F19" s="174"/>
      <c r="G19" s="9">
        <v>0</v>
      </c>
      <c r="H19" s="9"/>
    </row>
    <row r="20" spans="1:8" x14ac:dyDescent="0.25">
      <c r="A20" s="3">
        <v>14</v>
      </c>
      <c r="B20" s="172" t="s">
        <v>20</v>
      </c>
      <c r="C20" s="173"/>
      <c r="D20" s="174"/>
      <c r="E20" s="175" t="s">
        <v>10</v>
      </c>
      <c r="F20" s="174"/>
      <c r="G20" s="9">
        <v>0</v>
      </c>
      <c r="H20" s="9"/>
    </row>
    <row r="21" spans="1:8" x14ac:dyDescent="0.25">
      <c r="A21" s="3">
        <v>15</v>
      </c>
      <c r="B21" s="172" t="s">
        <v>21</v>
      </c>
      <c r="C21" s="173"/>
      <c r="D21" s="174"/>
      <c r="E21" s="175" t="s">
        <v>10</v>
      </c>
      <c r="F21" s="174"/>
      <c r="G21" s="9">
        <v>0</v>
      </c>
      <c r="H21" s="9"/>
    </row>
    <row r="22" spans="1:8" x14ac:dyDescent="0.25">
      <c r="A22" s="3">
        <v>16</v>
      </c>
      <c r="B22" s="172" t="s">
        <v>22</v>
      </c>
      <c r="C22" s="173"/>
      <c r="D22" s="174"/>
      <c r="E22" s="175" t="s">
        <v>10</v>
      </c>
      <c r="F22" s="174"/>
      <c r="G22" s="9">
        <v>0</v>
      </c>
      <c r="H22" s="9"/>
    </row>
    <row r="23" spans="1:8" x14ac:dyDescent="0.25">
      <c r="A23" s="3">
        <v>17</v>
      </c>
      <c r="B23" s="172" t="s">
        <v>23</v>
      </c>
      <c r="C23" s="173"/>
      <c r="D23" s="174"/>
      <c r="E23" s="175" t="s">
        <v>10</v>
      </c>
      <c r="F23" s="174"/>
      <c r="G23" s="11">
        <f>G10+G11+G17</f>
        <v>119499.83</v>
      </c>
      <c r="H23" s="11"/>
    </row>
    <row r="24" spans="1:8" x14ac:dyDescent="0.25">
      <c r="A24" s="3">
        <v>18</v>
      </c>
      <c r="B24" s="172" t="s">
        <v>24</v>
      </c>
      <c r="C24" s="173"/>
      <c r="D24" s="174"/>
      <c r="E24" s="175" t="s">
        <v>10</v>
      </c>
      <c r="F24" s="174"/>
      <c r="G24" s="9">
        <v>0</v>
      </c>
      <c r="H24" s="9"/>
    </row>
    <row r="25" spans="1:8" x14ac:dyDescent="0.25">
      <c r="A25" s="3">
        <v>19</v>
      </c>
      <c r="B25" s="172" t="s">
        <v>25</v>
      </c>
      <c r="C25" s="173"/>
      <c r="D25" s="174"/>
      <c r="E25" s="175" t="s">
        <v>10</v>
      </c>
      <c r="F25" s="174"/>
      <c r="G25" s="9">
        <f>G11+G17-SUM(G31:G99)</f>
        <v>-401109.67</v>
      </c>
      <c r="H25" s="12"/>
    </row>
    <row r="26" spans="1:8" x14ac:dyDescent="0.25">
      <c r="A26" s="3">
        <v>20</v>
      </c>
      <c r="B26" s="172" t="s">
        <v>26</v>
      </c>
      <c r="C26" s="173"/>
      <c r="D26" s="174"/>
      <c r="E26" s="175" t="s">
        <v>10</v>
      </c>
      <c r="F26" s="174"/>
      <c r="G26" s="11">
        <f>G13-G18+G12</f>
        <v>145019.39999999997</v>
      </c>
      <c r="H26" s="11"/>
    </row>
    <row r="27" spans="1:8" x14ac:dyDescent="0.25">
      <c r="A27" s="171" t="s">
        <v>27</v>
      </c>
      <c r="B27" s="171"/>
      <c r="C27" s="171"/>
      <c r="D27" s="171"/>
      <c r="E27" s="171"/>
      <c r="F27" s="171"/>
      <c r="G27" s="171"/>
      <c r="H27" s="13"/>
    </row>
    <row r="28" spans="1:8" ht="128.25" x14ac:dyDescent="0.25">
      <c r="A28" s="1" t="s">
        <v>0</v>
      </c>
      <c r="B28" s="179" t="s">
        <v>28</v>
      </c>
      <c r="C28" s="190"/>
      <c r="D28" s="191"/>
      <c r="E28" s="179" t="s">
        <v>2</v>
      </c>
      <c r="F28" s="191"/>
      <c r="G28" s="7" t="s">
        <v>75</v>
      </c>
      <c r="H28" s="7" t="s">
        <v>29</v>
      </c>
    </row>
    <row r="29" spans="1:8" ht="60" x14ac:dyDescent="0.25">
      <c r="A29" s="24"/>
      <c r="B29" s="24" t="s">
        <v>74</v>
      </c>
      <c r="C29" s="22" t="s">
        <v>64</v>
      </c>
      <c r="D29" s="22" t="s">
        <v>65</v>
      </c>
      <c r="E29" s="22" t="s">
        <v>66</v>
      </c>
      <c r="F29" s="22" t="s">
        <v>67</v>
      </c>
      <c r="G29" s="7"/>
      <c r="H29" s="7"/>
    </row>
    <row r="30" spans="1:8" x14ac:dyDescent="0.25">
      <c r="A30" s="1"/>
      <c r="B30" s="1">
        <v>21</v>
      </c>
      <c r="C30" s="1"/>
      <c r="D30" s="1"/>
      <c r="E30" s="1"/>
      <c r="F30" s="6"/>
      <c r="G30" s="7">
        <v>22</v>
      </c>
      <c r="H30" s="7"/>
    </row>
    <row r="31" spans="1:8" ht="342" x14ac:dyDescent="0.25">
      <c r="A31" s="14" t="s">
        <v>43</v>
      </c>
      <c r="B31" s="25" t="s">
        <v>30</v>
      </c>
      <c r="C31" s="2"/>
      <c r="D31" s="2"/>
      <c r="E31" s="2"/>
      <c r="F31" s="8" t="s">
        <v>10</v>
      </c>
      <c r="G31" s="9">
        <v>25885.119999999999</v>
      </c>
      <c r="H31" s="9"/>
    </row>
    <row r="32" spans="1:8" ht="57" x14ac:dyDescent="0.25">
      <c r="A32" s="14"/>
      <c r="B32" s="30" t="s">
        <v>84</v>
      </c>
      <c r="C32" s="26"/>
      <c r="D32" s="26"/>
      <c r="E32" s="26"/>
      <c r="F32" s="35"/>
      <c r="G32" s="36"/>
      <c r="H32" s="36"/>
    </row>
    <row r="33" spans="1:8" ht="45" x14ac:dyDescent="0.25">
      <c r="A33" s="14"/>
      <c r="B33" s="26" t="s">
        <v>85</v>
      </c>
      <c r="C33" s="26"/>
      <c r="D33" s="26"/>
      <c r="E33" s="26"/>
      <c r="F33" s="35"/>
      <c r="G33" s="36"/>
      <c r="H33" s="36"/>
    </row>
    <row r="34" spans="1:8" ht="30" x14ac:dyDescent="0.25">
      <c r="A34" s="14"/>
      <c r="B34" s="26" t="s">
        <v>86</v>
      </c>
      <c r="C34" s="26"/>
      <c r="D34" s="26"/>
      <c r="E34" s="26"/>
      <c r="F34" s="35"/>
      <c r="G34" s="36"/>
      <c r="H34" s="36"/>
    </row>
    <row r="35" spans="1:8" ht="90" x14ac:dyDescent="0.25">
      <c r="A35" s="14"/>
      <c r="B35" s="26" t="s">
        <v>87</v>
      </c>
      <c r="C35" s="26"/>
      <c r="D35" s="26"/>
      <c r="E35" s="26"/>
      <c r="F35" s="35"/>
      <c r="G35" s="36"/>
      <c r="H35" s="36"/>
    </row>
    <row r="36" spans="1:8" ht="90" x14ac:dyDescent="0.25">
      <c r="A36" s="14"/>
      <c r="B36" s="26" t="s">
        <v>87</v>
      </c>
      <c r="C36" s="26"/>
      <c r="D36" s="26"/>
      <c r="E36" s="26"/>
      <c r="F36" s="35"/>
      <c r="G36" s="36"/>
      <c r="H36" s="36"/>
    </row>
    <row r="37" spans="1:8" ht="150" x14ac:dyDescent="0.25">
      <c r="A37" s="14"/>
      <c r="B37" s="26" t="s">
        <v>96</v>
      </c>
      <c r="C37" s="26"/>
      <c r="D37" s="26"/>
      <c r="E37" s="26"/>
      <c r="F37" s="35"/>
      <c r="G37" s="36"/>
      <c r="H37" s="36"/>
    </row>
    <row r="38" spans="1:8" ht="71.25" x14ac:dyDescent="0.25">
      <c r="A38" s="14"/>
      <c r="B38" s="29" t="s">
        <v>91</v>
      </c>
      <c r="C38" s="27"/>
      <c r="D38" s="27"/>
      <c r="E38" s="27"/>
      <c r="F38" s="37"/>
      <c r="G38" s="38"/>
      <c r="H38" s="38"/>
    </row>
    <row r="39" spans="1:8" ht="75" x14ac:dyDescent="0.25">
      <c r="A39" s="14"/>
      <c r="B39" s="27" t="s">
        <v>90</v>
      </c>
      <c r="C39" s="27"/>
      <c r="D39" s="27"/>
      <c r="E39" s="27"/>
      <c r="F39" s="37"/>
      <c r="G39" s="38"/>
      <c r="H39" s="38"/>
    </row>
    <row r="40" spans="1:8" ht="90" x14ac:dyDescent="0.25">
      <c r="A40" s="14"/>
      <c r="B40" s="27" t="s">
        <v>88</v>
      </c>
      <c r="C40" s="27"/>
      <c r="D40" s="27"/>
      <c r="E40" s="27"/>
      <c r="F40" s="37"/>
      <c r="G40" s="38"/>
      <c r="H40" s="38"/>
    </row>
    <row r="41" spans="1:8" ht="105" x14ac:dyDescent="0.25">
      <c r="A41" s="14"/>
      <c r="B41" s="27" t="s">
        <v>95</v>
      </c>
      <c r="C41" s="27"/>
      <c r="D41" s="27"/>
      <c r="E41" s="27"/>
      <c r="F41" s="37"/>
      <c r="G41" s="38"/>
      <c r="H41" s="38"/>
    </row>
    <row r="42" spans="1:8" ht="150" x14ac:dyDescent="0.25">
      <c r="A42" s="14"/>
      <c r="B42" s="27" t="s">
        <v>96</v>
      </c>
      <c r="C42" s="27"/>
      <c r="D42" s="27"/>
      <c r="E42" s="27"/>
      <c r="F42" s="37"/>
      <c r="G42" s="38"/>
      <c r="H42" s="38"/>
    </row>
    <row r="43" spans="1:8" ht="42.75" x14ac:dyDescent="0.25">
      <c r="A43" s="14"/>
      <c r="B43" s="31" t="s">
        <v>89</v>
      </c>
      <c r="C43" s="28"/>
      <c r="D43" s="28"/>
      <c r="E43" s="28"/>
      <c r="F43" s="39"/>
      <c r="G43" s="40"/>
      <c r="H43" s="40"/>
    </row>
    <row r="44" spans="1:8" ht="75" x14ac:dyDescent="0.25">
      <c r="A44" s="14"/>
      <c r="B44" s="28" t="s">
        <v>90</v>
      </c>
      <c r="C44" s="28"/>
      <c r="D44" s="28"/>
      <c r="E44" s="28"/>
      <c r="F44" s="39"/>
      <c r="G44" s="40"/>
      <c r="H44" s="40"/>
    </row>
    <row r="45" spans="1:8" ht="71.25" x14ac:dyDescent="0.25">
      <c r="A45" s="14"/>
      <c r="B45" s="41" t="s">
        <v>92</v>
      </c>
      <c r="C45" s="42"/>
      <c r="D45" s="42"/>
      <c r="E45" s="42"/>
      <c r="F45" s="43"/>
      <c r="G45" s="44"/>
      <c r="H45" s="44"/>
    </row>
    <row r="46" spans="1:8" ht="75" x14ac:dyDescent="0.25">
      <c r="A46" s="14"/>
      <c r="B46" s="42" t="s">
        <v>90</v>
      </c>
      <c r="C46" s="42"/>
      <c r="D46" s="42"/>
      <c r="E46" s="42"/>
      <c r="F46" s="43"/>
      <c r="G46" s="44"/>
      <c r="H46" s="44"/>
    </row>
    <row r="47" spans="1:8" ht="90" x14ac:dyDescent="0.25">
      <c r="A47" s="14"/>
      <c r="B47" s="42" t="s">
        <v>88</v>
      </c>
      <c r="C47" s="42"/>
      <c r="D47" s="42"/>
      <c r="E47" s="42"/>
      <c r="F47" s="43"/>
      <c r="G47" s="44"/>
      <c r="H47" s="44"/>
    </row>
    <row r="48" spans="1:8" ht="105" x14ac:dyDescent="0.25">
      <c r="A48" s="14"/>
      <c r="B48" s="42" t="s">
        <v>95</v>
      </c>
      <c r="C48" s="42"/>
      <c r="D48" s="42"/>
      <c r="E48" s="42"/>
      <c r="F48" s="43"/>
      <c r="G48" s="44"/>
      <c r="H48" s="44"/>
    </row>
    <row r="49" spans="1:8" ht="150" x14ac:dyDescent="0.25">
      <c r="A49" s="14"/>
      <c r="B49" s="42" t="s">
        <v>96</v>
      </c>
      <c r="C49" s="42"/>
      <c r="D49" s="42"/>
      <c r="E49" s="42"/>
      <c r="F49" s="43"/>
      <c r="G49" s="44"/>
      <c r="H49" s="44"/>
    </row>
    <row r="50" spans="1:8" ht="42.75" x14ac:dyDescent="0.25">
      <c r="A50" s="14"/>
      <c r="B50" s="33" t="s">
        <v>93</v>
      </c>
      <c r="C50" s="34"/>
      <c r="D50" s="34"/>
      <c r="E50" s="34"/>
      <c r="F50" s="34"/>
      <c r="G50" s="34"/>
      <c r="H50" s="34"/>
    </row>
    <row r="51" spans="1:8" ht="75" x14ac:dyDescent="0.25">
      <c r="A51" s="14"/>
      <c r="B51" s="34" t="s">
        <v>90</v>
      </c>
      <c r="C51" s="34"/>
      <c r="D51" s="34"/>
      <c r="E51" s="34"/>
      <c r="F51" s="34"/>
      <c r="G51" s="34"/>
      <c r="H51" s="34"/>
    </row>
    <row r="52" spans="1:8" ht="90" x14ac:dyDescent="0.25">
      <c r="A52" s="14"/>
      <c r="B52" s="34" t="s">
        <v>88</v>
      </c>
      <c r="C52" s="34"/>
      <c r="D52" s="34"/>
      <c r="E52" s="34"/>
      <c r="F52" s="34"/>
      <c r="G52" s="34"/>
      <c r="H52" s="34"/>
    </row>
    <row r="53" spans="1:8" ht="105" x14ac:dyDescent="0.25">
      <c r="A53" s="14"/>
      <c r="B53" s="34" t="s">
        <v>94</v>
      </c>
      <c r="C53" s="34"/>
      <c r="D53" s="34"/>
      <c r="E53" s="34"/>
      <c r="F53" s="34"/>
      <c r="G53" s="34"/>
      <c r="H53" s="34"/>
    </row>
    <row r="54" spans="1:8" ht="105" x14ac:dyDescent="0.25">
      <c r="A54" s="14"/>
      <c r="B54" s="34" t="s">
        <v>95</v>
      </c>
      <c r="C54" s="34"/>
      <c r="D54" s="34"/>
      <c r="E54" s="34"/>
      <c r="F54" s="34"/>
      <c r="G54" s="34"/>
      <c r="H54" s="34"/>
    </row>
    <row r="55" spans="1:8" ht="150" x14ac:dyDescent="0.25">
      <c r="A55" s="14"/>
      <c r="B55" s="34" t="s">
        <v>96</v>
      </c>
      <c r="C55" s="34"/>
      <c r="D55" s="34"/>
      <c r="E55" s="34"/>
      <c r="F55" s="34"/>
      <c r="G55" s="34"/>
      <c r="H55" s="34"/>
    </row>
    <row r="56" spans="1:8" ht="128.25" x14ac:dyDescent="0.25">
      <c r="A56" s="14" t="s">
        <v>44</v>
      </c>
      <c r="B56" s="25" t="s">
        <v>31</v>
      </c>
      <c r="C56" s="2"/>
      <c r="D56" s="2"/>
      <c r="E56" s="2"/>
      <c r="F56" s="8" t="s">
        <v>10</v>
      </c>
      <c r="G56" s="9">
        <v>46784.23</v>
      </c>
      <c r="H56" s="9"/>
    </row>
    <row r="57" spans="1:8" ht="60" x14ac:dyDescent="0.25">
      <c r="A57" s="14"/>
      <c r="B57" s="32" t="s">
        <v>97</v>
      </c>
      <c r="C57" s="32"/>
      <c r="D57" s="32"/>
      <c r="E57" s="32"/>
      <c r="F57" s="45"/>
      <c r="G57" s="46"/>
      <c r="H57" s="46"/>
    </row>
    <row r="58" spans="1:8" ht="105" x14ac:dyDescent="0.25">
      <c r="A58" s="14"/>
      <c r="B58" s="32" t="s">
        <v>98</v>
      </c>
      <c r="C58" s="32"/>
      <c r="D58" s="32"/>
      <c r="E58" s="32"/>
      <c r="F58" s="45"/>
      <c r="G58" s="46"/>
      <c r="H58" s="46"/>
    </row>
    <row r="59" spans="1:8" ht="135" x14ac:dyDescent="0.25">
      <c r="A59" s="14"/>
      <c r="B59" s="32" t="s">
        <v>100</v>
      </c>
      <c r="C59" s="32"/>
      <c r="D59" s="32"/>
      <c r="E59" s="32"/>
      <c r="F59" s="45"/>
      <c r="G59" s="46"/>
      <c r="H59" s="46"/>
    </row>
    <row r="60" spans="1:8" ht="60" x14ac:dyDescent="0.25">
      <c r="A60" s="14"/>
      <c r="B60" s="32" t="s">
        <v>99</v>
      </c>
      <c r="C60" s="32"/>
      <c r="D60" s="32"/>
      <c r="E60" s="32"/>
      <c r="F60" s="45"/>
      <c r="G60" s="46"/>
      <c r="H60" s="46"/>
    </row>
    <row r="61" spans="1:8" ht="213.75" x14ac:dyDescent="0.25">
      <c r="A61" s="14" t="s">
        <v>45</v>
      </c>
      <c r="B61" s="25" t="s">
        <v>32</v>
      </c>
      <c r="C61" s="2"/>
      <c r="D61" s="2"/>
      <c r="E61" s="2"/>
      <c r="F61" s="8" t="s">
        <v>10</v>
      </c>
      <c r="G61" s="9">
        <v>11327.9</v>
      </c>
      <c r="H61" s="9"/>
    </row>
    <row r="62" spans="1:8" ht="105" x14ac:dyDescent="0.25">
      <c r="A62" s="59" t="s">
        <v>46</v>
      </c>
      <c r="B62" s="18" t="s">
        <v>33</v>
      </c>
      <c r="C62" s="18"/>
      <c r="D62" s="18"/>
      <c r="E62" s="18"/>
      <c r="F62" s="19" t="s">
        <v>10</v>
      </c>
      <c r="G62" s="20">
        <v>29436</v>
      </c>
      <c r="H62" s="20"/>
    </row>
    <row r="63" spans="1:8" ht="327.75" x14ac:dyDescent="0.25">
      <c r="A63" s="14" t="s">
        <v>47</v>
      </c>
      <c r="B63" s="25" t="s">
        <v>34</v>
      </c>
      <c r="C63" s="2"/>
      <c r="D63" s="2"/>
      <c r="E63" s="2"/>
      <c r="F63" s="8" t="s">
        <v>10</v>
      </c>
      <c r="G63" s="9">
        <v>161517.32</v>
      </c>
      <c r="H63" s="9"/>
    </row>
    <row r="64" spans="1:8" ht="240" x14ac:dyDescent="0.25">
      <c r="A64" s="14"/>
      <c r="B64" s="47" t="s">
        <v>63</v>
      </c>
      <c r="C64" s="48" t="s">
        <v>69</v>
      </c>
      <c r="D64" s="48">
        <v>2</v>
      </c>
      <c r="E64" s="48"/>
      <c r="F64" s="49">
        <f>E64*D64</f>
        <v>0</v>
      </c>
      <c r="G64" s="49">
        <f>F64</f>
        <v>0</v>
      </c>
      <c r="H64" s="50"/>
    </row>
    <row r="65" spans="1:8" ht="45" x14ac:dyDescent="0.25">
      <c r="A65" s="14"/>
      <c r="B65" s="47" t="s">
        <v>56</v>
      </c>
      <c r="C65" s="48" t="s">
        <v>70</v>
      </c>
      <c r="D65" s="48"/>
      <c r="E65" s="48"/>
      <c r="F65" s="49">
        <f t="shared" ref="F65:F74" si="0">E65*D65</f>
        <v>0</v>
      </c>
      <c r="G65" s="49"/>
      <c r="H65" s="50"/>
    </row>
    <row r="66" spans="1:8" ht="45" x14ac:dyDescent="0.25">
      <c r="A66" s="14"/>
      <c r="B66" s="47" t="s">
        <v>57</v>
      </c>
      <c r="C66" s="48" t="s">
        <v>70</v>
      </c>
      <c r="D66" s="48"/>
      <c r="E66" s="48"/>
      <c r="F66" s="49">
        <f t="shared" si="0"/>
        <v>0</v>
      </c>
      <c r="G66" s="49"/>
      <c r="H66" s="50"/>
    </row>
    <row r="67" spans="1:8" x14ac:dyDescent="0.25">
      <c r="A67" s="21"/>
      <c r="B67" s="51" t="s">
        <v>58</v>
      </c>
      <c r="C67" s="52" t="s">
        <v>70</v>
      </c>
      <c r="D67" s="52"/>
      <c r="E67" s="52"/>
      <c r="F67" s="49">
        <f t="shared" si="0"/>
        <v>0</v>
      </c>
      <c r="G67" s="53"/>
      <c r="H67" s="51"/>
    </row>
    <row r="68" spans="1:8" ht="60" x14ac:dyDescent="0.25">
      <c r="A68" s="14"/>
      <c r="B68" s="47" t="s">
        <v>59</v>
      </c>
      <c r="C68" s="48"/>
      <c r="D68" s="48"/>
      <c r="E68" s="48"/>
      <c r="F68" s="49">
        <f t="shared" si="0"/>
        <v>0</v>
      </c>
      <c r="G68" s="49"/>
      <c r="H68" s="50"/>
    </row>
    <row r="69" spans="1:8" ht="45" x14ac:dyDescent="0.25">
      <c r="A69" s="14"/>
      <c r="B69" s="47" t="s">
        <v>71</v>
      </c>
      <c r="C69" s="48"/>
      <c r="D69" s="48"/>
      <c r="E69" s="48"/>
      <c r="F69" s="49">
        <f t="shared" si="0"/>
        <v>0</v>
      </c>
      <c r="G69" s="49"/>
      <c r="H69" s="50"/>
    </row>
    <row r="70" spans="1:8" ht="60" x14ac:dyDescent="0.25">
      <c r="A70" s="14"/>
      <c r="B70" s="47" t="s">
        <v>72</v>
      </c>
      <c r="C70" s="48"/>
      <c r="D70" s="48"/>
      <c r="E70" s="48"/>
      <c r="F70" s="49">
        <f t="shared" si="0"/>
        <v>0</v>
      </c>
      <c r="G70" s="49"/>
      <c r="H70" s="50"/>
    </row>
    <row r="71" spans="1:8" ht="45" x14ac:dyDescent="0.25">
      <c r="A71" s="14"/>
      <c r="B71" s="47" t="s">
        <v>73</v>
      </c>
      <c r="C71" s="48"/>
      <c r="D71" s="48"/>
      <c r="E71" s="48"/>
      <c r="F71" s="49">
        <f t="shared" si="0"/>
        <v>0</v>
      </c>
      <c r="G71" s="49"/>
      <c r="H71" s="50"/>
    </row>
    <row r="72" spans="1:8" ht="90" x14ac:dyDescent="0.25">
      <c r="A72" s="14"/>
      <c r="B72" s="47" t="s">
        <v>61</v>
      </c>
      <c r="C72" s="48"/>
      <c r="D72" s="48"/>
      <c r="E72" s="48"/>
      <c r="F72" s="49">
        <f t="shared" si="0"/>
        <v>0</v>
      </c>
      <c r="G72" s="49"/>
      <c r="H72" s="50"/>
    </row>
    <row r="73" spans="1:8" ht="60" x14ac:dyDescent="0.25">
      <c r="A73" s="14"/>
      <c r="B73" s="47" t="s">
        <v>62</v>
      </c>
      <c r="C73" s="48"/>
      <c r="D73" s="48"/>
      <c r="E73" s="48"/>
      <c r="F73" s="49">
        <f t="shared" si="0"/>
        <v>0</v>
      </c>
      <c r="G73" s="49"/>
      <c r="H73" s="50"/>
    </row>
    <row r="74" spans="1:8" ht="105" x14ac:dyDescent="0.25">
      <c r="A74" s="14"/>
      <c r="B74" s="47" t="s">
        <v>60</v>
      </c>
      <c r="C74" s="48"/>
      <c r="D74" s="48"/>
      <c r="E74" s="47"/>
      <c r="F74" s="49">
        <f t="shared" si="0"/>
        <v>0</v>
      </c>
      <c r="G74" s="49"/>
      <c r="H74" s="50"/>
    </row>
    <row r="75" spans="1:8" ht="165" x14ac:dyDescent="0.25">
      <c r="A75" s="14" t="s">
        <v>48</v>
      </c>
      <c r="B75" s="2" t="s">
        <v>35</v>
      </c>
      <c r="C75" s="2"/>
      <c r="D75" s="2"/>
      <c r="E75" s="2"/>
      <c r="F75" s="8" t="s">
        <v>10</v>
      </c>
      <c r="G75" s="9">
        <v>25265.14</v>
      </c>
      <c r="H75" s="9"/>
    </row>
    <row r="76" spans="1:8" ht="165" x14ac:dyDescent="0.25">
      <c r="A76" s="14" t="s">
        <v>49</v>
      </c>
      <c r="B76" s="2" t="s">
        <v>36</v>
      </c>
      <c r="C76" s="2"/>
      <c r="D76" s="2"/>
      <c r="E76" s="2"/>
      <c r="F76" s="8" t="s">
        <v>10</v>
      </c>
      <c r="G76" s="9">
        <v>17500</v>
      </c>
      <c r="H76" s="9"/>
    </row>
    <row r="77" spans="1:8" ht="171" x14ac:dyDescent="0.25">
      <c r="A77" s="14" t="s">
        <v>50</v>
      </c>
      <c r="B77" s="25" t="s">
        <v>37</v>
      </c>
      <c r="C77" s="2"/>
      <c r="D77" s="2"/>
      <c r="E77" s="2"/>
      <c r="F77" s="8" t="s">
        <v>10</v>
      </c>
      <c r="G77" s="9">
        <v>2097</v>
      </c>
      <c r="H77" s="9"/>
    </row>
    <row r="78" spans="1:8" ht="60" x14ac:dyDescent="0.25">
      <c r="A78" s="14"/>
      <c r="B78" s="15" t="s">
        <v>76</v>
      </c>
      <c r="C78" s="15"/>
      <c r="D78" s="15"/>
      <c r="E78" s="15"/>
      <c r="F78" s="16"/>
      <c r="G78" s="17"/>
      <c r="H78" s="17"/>
    </row>
    <row r="79" spans="1:8" ht="105" x14ac:dyDescent="0.25">
      <c r="A79" s="14"/>
      <c r="B79" s="15" t="s">
        <v>77</v>
      </c>
      <c r="C79" s="15"/>
      <c r="D79" s="15"/>
      <c r="E79" s="15"/>
      <c r="F79" s="16"/>
      <c r="G79" s="17"/>
      <c r="H79" s="17"/>
    </row>
    <row r="80" spans="1:8" ht="60" x14ac:dyDescent="0.25">
      <c r="A80" s="14"/>
      <c r="B80" s="15" t="s">
        <v>78</v>
      </c>
      <c r="C80" s="15"/>
      <c r="D80" s="15"/>
      <c r="E80" s="15"/>
      <c r="F80" s="16"/>
      <c r="G80" s="17"/>
      <c r="H80" s="17"/>
    </row>
    <row r="81" spans="1:8" ht="185.25" x14ac:dyDescent="0.25">
      <c r="A81" s="14" t="s">
        <v>51</v>
      </c>
      <c r="B81" s="25" t="s">
        <v>38</v>
      </c>
      <c r="C81" s="2"/>
      <c r="D81" s="2"/>
      <c r="E81" s="2"/>
      <c r="F81" s="8" t="s">
        <v>10</v>
      </c>
      <c r="G81" s="9">
        <v>63849.919999999998</v>
      </c>
      <c r="H81" s="9"/>
    </row>
    <row r="82" spans="1:8" ht="213.75" x14ac:dyDescent="0.25">
      <c r="A82" s="14" t="s">
        <v>52</v>
      </c>
      <c r="B82" s="25" t="s">
        <v>39</v>
      </c>
      <c r="C82" s="2"/>
      <c r="D82" s="2"/>
      <c r="E82" s="2"/>
      <c r="F82" s="8" t="s">
        <v>10</v>
      </c>
      <c r="G82" s="9">
        <v>8609.2000000000007</v>
      </c>
      <c r="H82" s="9"/>
    </row>
    <row r="83" spans="1:8" ht="75" x14ac:dyDescent="0.25">
      <c r="A83" s="14"/>
      <c r="B83" s="34" t="s">
        <v>101</v>
      </c>
      <c r="C83" s="34"/>
      <c r="D83" s="34"/>
      <c r="E83" s="34"/>
      <c r="F83" s="60"/>
      <c r="G83" s="61"/>
      <c r="H83" s="61"/>
    </row>
    <row r="84" spans="1:8" ht="60" x14ac:dyDescent="0.25">
      <c r="A84" s="14"/>
      <c r="B84" s="34" t="s">
        <v>102</v>
      </c>
      <c r="C84" s="34"/>
      <c r="D84" s="34"/>
      <c r="E84" s="34"/>
      <c r="F84" s="60"/>
      <c r="G84" s="61"/>
      <c r="H84" s="61"/>
    </row>
    <row r="85" spans="1:8" ht="60" x14ac:dyDescent="0.25">
      <c r="A85" s="14"/>
      <c r="B85" s="34" t="s">
        <v>103</v>
      </c>
      <c r="C85" s="34"/>
      <c r="D85" s="34"/>
      <c r="E85" s="34"/>
      <c r="F85" s="60"/>
      <c r="G85" s="61"/>
      <c r="H85" s="61"/>
    </row>
    <row r="86" spans="1:8" ht="75" x14ac:dyDescent="0.25">
      <c r="A86" s="14"/>
      <c r="B86" s="34" t="s">
        <v>104</v>
      </c>
      <c r="C86" s="34"/>
      <c r="D86" s="34"/>
      <c r="E86" s="34"/>
      <c r="F86" s="60"/>
      <c r="G86" s="61"/>
      <c r="H86" s="61"/>
    </row>
    <row r="87" spans="1:8" ht="75" x14ac:dyDescent="0.25">
      <c r="A87" s="14"/>
      <c r="B87" s="34" t="s">
        <v>105</v>
      </c>
      <c r="C87" s="34"/>
      <c r="D87" s="34"/>
      <c r="E87" s="34"/>
      <c r="F87" s="60"/>
      <c r="G87" s="61"/>
      <c r="H87" s="61"/>
    </row>
    <row r="88" spans="1:8" ht="60" x14ac:dyDescent="0.25">
      <c r="A88" s="14"/>
      <c r="B88" s="34" t="s">
        <v>106</v>
      </c>
      <c r="C88" s="34"/>
      <c r="D88" s="34"/>
      <c r="E88" s="34"/>
      <c r="F88" s="60"/>
      <c r="G88" s="61"/>
      <c r="H88" s="61"/>
    </row>
    <row r="89" spans="1:8" ht="75" x14ac:dyDescent="0.25">
      <c r="A89" s="14"/>
      <c r="B89" s="34" t="s">
        <v>107</v>
      </c>
      <c r="C89" s="34"/>
      <c r="D89" s="34"/>
      <c r="E89" s="34"/>
      <c r="F89" s="60"/>
      <c r="G89" s="61"/>
      <c r="H89" s="61"/>
    </row>
    <row r="90" spans="1:8" ht="75" x14ac:dyDescent="0.25">
      <c r="A90" s="14"/>
      <c r="B90" s="34" t="s">
        <v>108</v>
      </c>
      <c r="C90" s="34"/>
      <c r="D90" s="34"/>
      <c r="E90" s="34"/>
      <c r="F90" s="60"/>
      <c r="G90" s="61"/>
      <c r="H90" s="61"/>
    </row>
    <row r="91" spans="1:8" ht="28.5" x14ac:dyDescent="0.25">
      <c r="A91" s="14"/>
      <c r="B91" s="54" t="s">
        <v>109</v>
      </c>
      <c r="C91" s="2"/>
      <c r="D91" s="2">
        <f>SUM(D83:D90)</f>
        <v>0</v>
      </c>
      <c r="E91" s="2"/>
      <c r="F91" s="8"/>
      <c r="G91" s="9"/>
      <c r="H91" s="9"/>
    </row>
    <row r="92" spans="1:8" ht="242.25" x14ac:dyDescent="0.25">
      <c r="A92" s="14" t="s">
        <v>53</v>
      </c>
      <c r="B92" s="25" t="s">
        <v>40</v>
      </c>
      <c r="C92" s="2"/>
      <c r="D92" s="2"/>
      <c r="E92" s="2"/>
      <c r="F92" s="8" t="s">
        <v>10</v>
      </c>
      <c r="G92" s="9">
        <v>1359.35</v>
      </c>
      <c r="H92" s="9"/>
    </row>
    <row r="93" spans="1:8" ht="30" x14ac:dyDescent="0.25">
      <c r="A93" s="59"/>
      <c r="B93" s="15" t="s">
        <v>113</v>
      </c>
      <c r="C93" s="15"/>
      <c r="D93" s="15"/>
      <c r="E93" s="15"/>
      <c r="F93" s="16"/>
      <c r="G93" s="17"/>
      <c r="H93" s="17"/>
    </row>
    <row r="94" spans="1:8" ht="30" x14ac:dyDescent="0.25">
      <c r="A94" s="59"/>
      <c r="B94" s="15" t="s">
        <v>114</v>
      </c>
      <c r="C94" s="15"/>
      <c r="D94" s="15"/>
      <c r="E94" s="15"/>
      <c r="F94" s="16"/>
      <c r="G94" s="17"/>
      <c r="H94" s="17"/>
    </row>
    <row r="95" spans="1:8" ht="409.5" x14ac:dyDescent="0.25">
      <c r="A95" s="14" t="s">
        <v>54</v>
      </c>
      <c r="B95" s="25" t="s">
        <v>41</v>
      </c>
      <c r="C95" s="2"/>
      <c r="D95" s="2"/>
      <c r="E95" s="2"/>
      <c r="F95" s="8" t="s">
        <v>10</v>
      </c>
      <c r="G95" s="9">
        <v>30508.23</v>
      </c>
      <c r="H95" s="9"/>
    </row>
    <row r="96" spans="1:8" ht="75" x14ac:dyDescent="0.25">
      <c r="A96" s="14"/>
      <c r="B96" s="55" t="s">
        <v>110</v>
      </c>
      <c r="C96" s="55"/>
      <c r="D96" s="55"/>
      <c r="E96" s="55"/>
      <c r="F96" s="56"/>
      <c r="G96" s="57"/>
      <c r="H96" s="57"/>
    </row>
    <row r="97" spans="1:8" ht="105" x14ac:dyDescent="0.25">
      <c r="A97" s="14"/>
      <c r="B97" s="55" t="s">
        <v>111</v>
      </c>
      <c r="C97" s="55"/>
      <c r="D97" s="55"/>
      <c r="E97" s="55"/>
      <c r="F97" s="56"/>
      <c r="G97" s="57"/>
      <c r="H97" s="57"/>
    </row>
    <row r="98" spans="1:8" ht="75" x14ac:dyDescent="0.25">
      <c r="A98" s="14"/>
      <c r="B98" s="55" t="s">
        <v>112</v>
      </c>
      <c r="C98" s="55"/>
      <c r="D98" s="55"/>
      <c r="E98" s="55"/>
      <c r="F98" s="56"/>
      <c r="G98" s="57"/>
      <c r="H98" s="57"/>
    </row>
    <row r="99" spans="1:8" ht="99.75" x14ac:dyDescent="0.25">
      <c r="A99" s="14" t="s">
        <v>55</v>
      </c>
      <c r="B99" s="25" t="s">
        <v>42</v>
      </c>
      <c r="C99" s="2"/>
      <c r="D99" s="2"/>
      <c r="E99" s="2"/>
      <c r="F99" s="8" t="s">
        <v>10</v>
      </c>
      <c r="G99" s="9">
        <v>96470.09</v>
      </c>
      <c r="H99" s="9"/>
    </row>
    <row r="100" spans="1:8" x14ac:dyDescent="0.25">
      <c r="A100" s="21"/>
      <c r="B100" s="58" t="s">
        <v>80</v>
      </c>
      <c r="C100" s="58"/>
      <c r="D100" s="58"/>
      <c r="E100" s="58"/>
      <c r="F100" s="58"/>
      <c r="G100" s="58"/>
      <c r="H100" s="58"/>
    </row>
    <row r="101" spans="1:8" x14ac:dyDescent="0.25">
      <c r="A101" s="21"/>
      <c r="B101" s="58" t="s">
        <v>81</v>
      </c>
      <c r="C101" s="58"/>
      <c r="D101" s="58"/>
      <c r="E101" s="58"/>
      <c r="F101" s="58"/>
      <c r="G101" s="58"/>
      <c r="H101" s="58"/>
    </row>
    <row r="102" spans="1:8" x14ac:dyDescent="0.25">
      <c r="A102" s="21"/>
      <c r="B102" s="58" t="s">
        <v>79</v>
      </c>
      <c r="C102" s="58"/>
      <c r="D102" s="58"/>
      <c r="E102" s="58"/>
      <c r="F102" s="58"/>
      <c r="G102" s="58"/>
      <c r="H102" s="58"/>
    </row>
    <row r="103" spans="1:8" x14ac:dyDescent="0.25">
      <c r="A103" s="21"/>
      <c r="B103" s="58" t="s">
        <v>82</v>
      </c>
      <c r="C103" s="58"/>
      <c r="D103" s="58"/>
      <c r="E103" s="58"/>
      <c r="F103" s="58"/>
      <c r="G103" s="58"/>
      <c r="H103" s="58"/>
    </row>
    <row r="105" spans="1:8" ht="15.75" x14ac:dyDescent="0.25">
      <c r="B105" s="187" t="s">
        <v>115</v>
      </c>
      <c r="C105" s="187"/>
      <c r="D105" s="187"/>
      <c r="E105" s="188"/>
      <c r="F105" s="188"/>
      <c r="G105" s="188"/>
    </row>
    <row r="106" spans="1:8" ht="15.75" x14ac:dyDescent="0.25">
      <c r="B106" s="189" t="s">
        <v>116</v>
      </c>
      <c r="C106" s="189"/>
      <c r="D106" s="189"/>
      <c r="E106" s="189" t="s">
        <v>117</v>
      </c>
      <c r="F106" s="189"/>
      <c r="G106" s="189"/>
    </row>
    <row r="107" spans="1:8" ht="15.75" x14ac:dyDescent="0.25">
      <c r="B107" s="189" t="s">
        <v>119</v>
      </c>
      <c r="C107" s="189"/>
      <c r="D107" s="189"/>
      <c r="E107" s="189" t="s">
        <v>118</v>
      </c>
      <c r="F107" s="189"/>
      <c r="G107" s="189"/>
    </row>
  </sheetData>
  <mergeCells count="58">
    <mergeCell ref="B105:D105"/>
    <mergeCell ref="E105:G105"/>
    <mergeCell ref="B106:D106"/>
    <mergeCell ref="E106:G106"/>
    <mergeCell ref="B107:D107"/>
    <mergeCell ref="E107:G107"/>
    <mergeCell ref="B28:D28"/>
    <mergeCell ref="E28:F28"/>
    <mergeCell ref="B22:D22"/>
    <mergeCell ref="E22:F22"/>
    <mergeCell ref="B23:D23"/>
    <mergeCell ref="E23:F23"/>
    <mergeCell ref="B24:D24"/>
    <mergeCell ref="E24:F24"/>
    <mergeCell ref="B25:D25"/>
    <mergeCell ref="E25:F25"/>
    <mergeCell ref="B26:D26"/>
    <mergeCell ref="E26:F26"/>
    <mergeCell ref="A27:G27"/>
    <mergeCell ref="B19:D19"/>
    <mergeCell ref="E19:F19"/>
    <mergeCell ref="B20:D20"/>
    <mergeCell ref="E20:F20"/>
    <mergeCell ref="B21:D21"/>
    <mergeCell ref="E21:F21"/>
    <mergeCell ref="B16:D16"/>
    <mergeCell ref="E16:F16"/>
    <mergeCell ref="B17:D17"/>
    <mergeCell ref="E17:F17"/>
    <mergeCell ref="B18:D18"/>
    <mergeCell ref="E18:F18"/>
    <mergeCell ref="H14:H15"/>
    <mergeCell ref="B15:D15"/>
    <mergeCell ref="E15:F15"/>
    <mergeCell ref="B10:D10"/>
    <mergeCell ref="E10:F10"/>
    <mergeCell ref="B11:D11"/>
    <mergeCell ref="E11:F11"/>
    <mergeCell ref="B12:D12"/>
    <mergeCell ref="E12:F12"/>
    <mergeCell ref="B13:D13"/>
    <mergeCell ref="E13:F13"/>
    <mergeCell ref="B14:D14"/>
    <mergeCell ref="E14:F14"/>
    <mergeCell ref="G14:G15"/>
    <mergeCell ref="B9:D9"/>
    <mergeCell ref="E9:F9"/>
    <mergeCell ref="A2:H2"/>
    <mergeCell ref="A3:H3"/>
    <mergeCell ref="B4:D4"/>
    <mergeCell ref="E4:F4"/>
    <mergeCell ref="B5:D5"/>
    <mergeCell ref="E5:F5"/>
    <mergeCell ref="B6:D6"/>
    <mergeCell ref="E6:F6"/>
    <mergeCell ref="B7:D7"/>
    <mergeCell ref="E7:F7"/>
    <mergeCell ref="A8:G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7"/>
  <sheetViews>
    <sheetView workbookViewId="0">
      <selection sqref="A1:H107"/>
    </sheetView>
  </sheetViews>
  <sheetFormatPr defaultRowHeight="15" x14ac:dyDescent="0.25"/>
  <sheetData>
    <row r="2" spans="1:8" ht="18.75" x14ac:dyDescent="0.25">
      <c r="A2" s="176" t="s">
        <v>68</v>
      </c>
      <c r="B2" s="176"/>
      <c r="C2" s="176"/>
      <c r="D2" s="176"/>
      <c r="E2" s="176"/>
      <c r="F2" s="176"/>
      <c r="G2" s="176"/>
      <c r="H2" s="176"/>
    </row>
    <row r="3" spans="1:8" x14ac:dyDescent="0.25">
      <c r="A3" s="185" t="s">
        <v>83</v>
      </c>
      <c r="B3" s="186"/>
      <c r="C3" s="186"/>
      <c r="D3" s="186"/>
      <c r="E3" s="186"/>
      <c r="F3" s="186"/>
      <c r="G3" s="186"/>
      <c r="H3" s="186"/>
    </row>
    <row r="4" spans="1:8" ht="28.5" x14ac:dyDescent="0.25">
      <c r="A4" s="23" t="s">
        <v>0</v>
      </c>
      <c r="B4" s="179" t="s">
        <v>1</v>
      </c>
      <c r="C4" s="180"/>
      <c r="D4" s="180"/>
      <c r="E4" s="181" t="s">
        <v>2</v>
      </c>
      <c r="F4" s="174"/>
      <c r="G4" s="7" t="s">
        <v>3</v>
      </c>
      <c r="H4" s="7" t="s">
        <v>3</v>
      </c>
    </row>
    <row r="5" spans="1:8" x14ac:dyDescent="0.25">
      <c r="A5" s="3">
        <v>1</v>
      </c>
      <c r="B5" s="172" t="s">
        <v>4</v>
      </c>
      <c r="C5" s="173"/>
      <c r="D5" s="174"/>
      <c r="E5" s="175" t="s">
        <v>5</v>
      </c>
      <c r="F5" s="174"/>
      <c r="G5" s="4">
        <v>43553</v>
      </c>
      <c r="H5" s="4"/>
    </row>
    <row r="6" spans="1:8" x14ac:dyDescent="0.25">
      <c r="A6" s="3">
        <v>2</v>
      </c>
      <c r="B6" s="172" t="s">
        <v>6</v>
      </c>
      <c r="C6" s="173"/>
      <c r="D6" s="174"/>
      <c r="E6" s="175" t="s">
        <v>5</v>
      </c>
      <c r="F6" s="174"/>
      <c r="G6" s="4">
        <v>43101</v>
      </c>
      <c r="H6" s="4"/>
    </row>
    <row r="7" spans="1:8" x14ac:dyDescent="0.25">
      <c r="A7" s="3">
        <v>3</v>
      </c>
      <c r="B7" s="172" t="s">
        <v>7</v>
      </c>
      <c r="C7" s="173"/>
      <c r="D7" s="174"/>
      <c r="E7" s="175" t="s">
        <v>5</v>
      </c>
      <c r="F7" s="174"/>
      <c r="G7" s="4">
        <v>43465</v>
      </c>
      <c r="H7" s="4"/>
    </row>
    <row r="8" spans="1:8" x14ac:dyDescent="0.25">
      <c r="A8" s="177" t="s">
        <v>8</v>
      </c>
      <c r="B8" s="177"/>
      <c r="C8" s="177"/>
      <c r="D8" s="177"/>
      <c r="E8" s="177"/>
      <c r="F8" s="177"/>
      <c r="G8" s="177"/>
      <c r="H8" s="5"/>
    </row>
    <row r="9" spans="1:8" ht="28.5" x14ac:dyDescent="0.25">
      <c r="A9" s="1" t="s">
        <v>0</v>
      </c>
      <c r="B9" s="182" t="s">
        <v>1</v>
      </c>
      <c r="C9" s="183"/>
      <c r="D9" s="184"/>
      <c r="E9" s="181" t="s">
        <v>2</v>
      </c>
      <c r="F9" s="174"/>
      <c r="G9" s="7" t="s">
        <v>3</v>
      </c>
      <c r="H9" s="7" t="s">
        <v>3</v>
      </c>
    </row>
    <row r="10" spans="1:8" x14ac:dyDescent="0.25">
      <c r="A10" s="3">
        <v>4</v>
      </c>
      <c r="B10" s="172" t="s">
        <v>9</v>
      </c>
      <c r="C10" s="173"/>
      <c r="D10" s="174"/>
      <c r="E10" s="175" t="s">
        <v>10</v>
      </c>
      <c r="F10" s="174"/>
      <c r="G10" s="9">
        <v>0</v>
      </c>
      <c r="H10" s="9"/>
    </row>
    <row r="11" spans="1:8" x14ac:dyDescent="0.25">
      <c r="A11" s="3">
        <v>5</v>
      </c>
      <c r="B11" s="172" t="s">
        <v>11</v>
      </c>
      <c r="C11" s="173"/>
      <c r="D11" s="174"/>
      <c r="E11" s="175" t="s">
        <v>10</v>
      </c>
      <c r="F11" s="174"/>
      <c r="G11" s="10">
        <v>0</v>
      </c>
      <c r="H11" s="11"/>
    </row>
    <row r="12" spans="1:8" x14ac:dyDescent="0.25">
      <c r="A12" s="3">
        <v>6</v>
      </c>
      <c r="B12" s="172" t="s">
        <v>12</v>
      </c>
      <c r="C12" s="173"/>
      <c r="D12" s="174"/>
      <c r="E12" s="175" t="s">
        <v>10</v>
      </c>
      <c r="F12" s="174"/>
      <c r="G12" s="10">
        <v>0</v>
      </c>
      <c r="H12" s="11"/>
    </row>
    <row r="13" spans="1:8" x14ac:dyDescent="0.25">
      <c r="A13" s="3">
        <v>7</v>
      </c>
      <c r="B13" s="172" t="s">
        <v>13</v>
      </c>
      <c r="C13" s="173"/>
      <c r="D13" s="174"/>
      <c r="E13" s="175" t="s">
        <v>10</v>
      </c>
      <c r="F13" s="174"/>
      <c r="G13" s="11">
        <f>G14+G16</f>
        <v>264519.23</v>
      </c>
      <c r="H13" s="11"/>
    </row>
    <row r="14" spans="1:8" x14ac:dyDescent="0.25">
      <c r="A14" s="3">
        <v>8</v>
      </c>
      <c r="B14" s="172" t="s">
        <v>14</v>
      </c>
      <c r="C14" s="173"/>
      <c r="D14" s="174"/>
      <c r="E14" s="175" t="s">
        <v>10</v>
      </c>
      <c r="F14" s="174"/>
      <c r="G14" s="178">
        <f>172536.68+45198.32</f>
        <v>217735</v>
      </c>
      <c r="H14" s="178"/>
    </row>
    <row r="15" spans="1:8" x14ac:dyDescent="0.25">
      <c r="A15" s="3">
        <v>9</v>
      </c>
      <c r="B15" s="172" t="s">
        <v>15</v>
      </c>
      <c r="C15" s="173"/>
      <c r="D15" s="174"/>
      <c r="E15" s="175" t="s">
        <v>10</v>
      </c>
      <c r="F15" s="174"/>
      <c r="G15" s="178"/>
      <c r="H15" s="178"/>
    </row>
    <row r="16" spans="1:8" x14ac:dyDescent="0.25">
      <c r="A16" s="3">
        <v>10</v>
      </c>
      <c r="B16" s="172" t="s">
        <v>16</v>
      </c>
      <c r="C16" s="173"/>
      <c r="D16" s="174"/>
      <c r="E16" s="175" t="s">
        <v>10</v>
      </c>
      <c r="F16" s="174"/>
      <c r="G16" s="10">
        <v>46784.23</v>
      </c>
      <c r="H16" s="10"/>
    </row>
    <row r="17" spans="1:8" x14ac:dyDescent="0.25">
      <c r="A17" s="3">
        <v>11</v>
      </c>
      <c r="B17" s="172" t="s">
        <v>17</v>
      </c>
      <c r="C17" s="173"/>
      <c r="D17" s="174"/>
      <c r="E17" s="175" t="s">
        <v>10</v>
      </c>
      <c r="F17" s="174"/>
      <c r="G17" s="11">
        <f>G18+G19+G20+G21+G22</f>
        <v>119499.83</v>
      </c>
      <c r="H17" s="11"/>
    </row>
    <row r="18" spans="1:8" x14ac:dyDescent="0.25">
      <c r="A18" s="3">
        <v>12</v>
      </c>
      <c r="B18" s="172" t="s">
        <v>18</v>
      </c>
      <c r="C18" s="173"/>
      <c r="D18" s="174"/>
      <c r="E18" s="175" t="s">
        <v>10</v>
      </c>
      <c r="F18" s="174"/>
      <c r="G18" s="10">
        <v>119499.83</v>
      </c>
      <c r="H18" s="10"/>
    </row>
    <row r="19" spans="1:8" x14ac:dyDescent="0.25">
      <c r="A19" s="3">
        <v>13</v>
      </c>
      <c r="B19" s="172" t="s">
        <v>19</v>
      </c>
      <c r="C19" s="173"/>
      <c r="D19" s="174"/>
      <c r="E19" s="175" t="s">
        <v>10</v>
      </c>
      <c r="F19" s="174"/>
      <c r="G19" s="9">
        <v>0</v>
      </c>
      <c r="H19" s="9"/>
    </row>
    <row r="20" spans="1:8" x14ac:dyDescent="0.25">
      <c r="A20" s="3">
        <v>14</v>
      </c>
      <c r="B20" s="172" t="s">
        <v>20</v>
      </c>
      <c r="C20" s="173"/>
      <c r="D20" s="174"/>
      <c r="E20" s="175" t="s">
        <v>10</v>
      </c>
      <c r="F20" s="174"/>
      <c r="G20" s="9">
        <v>0</v>
      </c>
      <c r="H20" s="9"/>
    </row>
    <row r="21" spans="1:8" x14ac:dyDescent="0.25">
      <c r="A21" s="3">
        <v>15</v>
      </c>
      <c r="B21" s="172" t="s">
        <v>21</v>
      </c>
      <c r="C21" s="173"/>
      <c r="D21" s="174"/>
      <c r="E21" s="175" t="s">
        <v>10</v>
      </c>
      <c r="F21" s="174"/>
      <c r="G21" s="9">
        <v>0</v>
      </c>
      <c r="H21" s="9"/>
    </row>
    <row r="22" spans="1:8" x14ac:dyDescent="0.25">
      <c r="A22" s="3">
        <v>16</v>
      </c>
      <c r="B22" s="172" t="s">
        <v>22</v>
      </c>
      <c r="C22" s="173"/>
      <c r="D22" s="174"/>
      <c r="E22" s="175" t="s">
        <v>10</v>
      </c>
      <c r="F22" s="174"/>
      <c r="G22" s="9">
        <v>0</v>
      </c>
      <c r="H22" s="9"/>
    </row>
    <row r="23" spans="1:8" x14ac:dyDescent="0.25">
      <c r="A23" s="3">
        <v>17</v>
      </c>
      <c r="B23" s="172" t="s">
        <v>23</v>
      </c>
      <c r="C23" s="173"/>
      <c r="D23" s="174"/>
      <c r="E23" s="175" t="s">
        <v>10</v>
      </c>
      <c r="F23" s="174"/>
      <c r="G23" s="11">
        <f>G10+G11+G17</f>
        <v>119499.83</v>
      </c>
      <c r="H23" s="11"/>
    </row>
    <row r="24" spans="1:8" x14ac:dyDescent="0.25">
      <c r="A24" s="3">
        <v>18</v>
      </c>
      <c r="B24" s="172" t="s">
        <v>24</v>
      </c>
      <c r="C24" s="173"/>
      <c r="D24" s="174"/>
      <c r="E24" s="175" t="s">
        <v>10</v>
      </c>
      <c r="F24" s="174"/>
      <c r="G24" s="9">
        <v>0</v>
      </c>
      <c r="H24" s="9"/>
    </row>
    <row r="25" spans="1:8" x14ac:dyDescent="0.25">
      <c r="A25" s="3">
        <v>19</v>
      </c>
      <c r="B25" s="172" t="s">
        <v>25</v>
      </c>
      <c r="C25" s="173"/>
      <c r="D25" s="174"/>
      <c r="E25" s="175" t="s">
        <v>10</v>
      </c>
      <c r="F25" s="174"/>
      <c r="G25" s="9">
        <f>G11+G17-SUM(G31:G99)</f>
        <v>-401109.67</v>
      </c>
      <c r="H25" s="12"/>
    </row>
    <row r="26" spans="1:8" x14ac:dyDescent="0.25">
      <c r="A26" s="3">
        <v>20</v>
      </c>
      <c r="B26" s="172" t="s">
        <v>26</v>
      </c>
      <c r="C26" s="173"/>
      <c r="D26" s="174"/>
      <c r="E26" s="175" t="s">
        <v>10</v>
      </c>
      <c r="F26" s="174"/>
      <c r="G26" s="11">
        <f>G13-G18+G12</f>
        <v>145019.39999999997</v>
      </c>
      <c r="H26" s="11"/>
    </row>
    <row r="27" spans="1:8" x14ac:dyDescent="0.25">
      <c r="A27" s="171" t="s">
        <v>27</v>
      </c>
      <c r="B27" s="171"/>
      <c r="C27" s="171"/>
      <c r="D27" s="171"/>
      <c r="E27" s="171"/>
      <c r="F27" s="171"/>
      <c r="G27" s="171"/>
      <c r="H27" s="13"/>
    </row>
    <row r="28" spans="1:8" ht="128.25" x14ac:dyDescent="0.25">
      <c r="A28" s="1" t="s">
        <v>0</v>
      </c>
      <c r="B28" s="179" t="s">
        <v>28</v>
      </c>
      <c r="C28" s="190"/>
      <c r="D28" s="191"/>
      <c r="E28" s="179" t="s">
        <v>2</v>
      </c>
      <c r="F28" s="191"/>
      <c r="G28" s="7" t="s">
        <v>75</v>
      </c>
      <c r="H28" s="7" t="s">
        <v>29</v>
      </c>
    </row>
    <row r="29" spans="1:8" ht="60" x14ac:dyDescent="0.25">
      <c r="A29" s="24"/>
      <c r="B29" s="24" t="s">
        <v>74</v>
      </c>
      <c r="C29" s="22" t="s">
        <v>64</v>
      </c>
      <c r="D29" s="22" t="s">
        <v>65</v>
      </c>
      <c r="E29" s="22" t="s">
        <v>66</v>
      </c>
      <c r="F29" s="22" t="s">
        <v>67</v>
      </c>
      <c r="G29" s="7"/>
      <c r="H29" s="7"/>
    </row>
    <row r="30" spans="1:8" x14ac:dyDescent="0.25">
      <c r="A30" s="1"/>
      <c r="B30" s="1">
        <v>21</v>
      </c>
      <c r="C30" s="1"/>
      <c r="D30" s="1"/>
      <c r="E30" s="1"/>
      <c r="F30" s="6"/>
      <c r="G30" s="7">
        <v>22</v>
      </c>
      <c r="H30" s="7"/>
    </row>
    <row r="31" spans="1:8" ht="342" x14ac:dyDescent="0.25">
      <c r="A31" s="14" t="s">
        <v>43</v>
      </c>
      <c r="B31" s="25" t="s">
        <v>30</v>
      </c>
      <c r="C31" s="2"/>
      <c r="D31" s="2"/>
      <c r="E31" s="2"/>
      <c r="F31" s="8" t="s">
        <v>10</v>
      </c>
      <c r="G31" s="9">
        <v>25885.119999999999</v>
      </c>
      <c r="H31" s="9"/>
    </row>
    <row r="32" spans="1:8" ht="57" x14ac:dyDescent="0.25">
      <c r="A32" s="14"/>
      <c r="B32" s="30" t="s">
        <v>84</v>
      </c>
      <c r="C32" s="26"/>
      <c r="D32" s="26"/>
      <c r="E32" s="26"/>
      <c r="F32" s="35"/>
      <c r="G32" s="36"/>
      <c r="H32" s="36"/>
    </row>
    <row r="33" spans="1:8" ht="45" x14ac:dyDescent="0.25">
      <c r="A33" s="14"/>
      <c r="B33" s="26" t="s">
        <v>85</v>
      </c>
      <c r="C33" s="26"/>
      <c r="D33" s="26"/>
      <c r="E33" s="26"/>
      <c r="F33" s="35"/>
      <c r="G33" s="36"/>
      <c r="H33" s="36"/>
    </row>
    <row r="34" spans="1:8" ht="30" x14ac:dyDescent="0.25">
      <c r="A34" s="14"/>
      <c r="B34" s="26" t="s">
        <v>86</v>
      </c>
      <c r="C34" s="26"/>
      <c r="D34" s="26"/>
      <c r="E34" s="26"/>
      <c r="F34" s="35"/>
      <c r="G34" s="36"/>
      <c r="H34" s="36"/>
    </row>
    <row r="35" spans="1:8" ht="90" x14ac:dyDescent="0.25">
      <c r="A35" s="14"/>
      <c r="B35" s="26" t="s">
        <v>87</v>
      </c>
      <c r="C35" s="26"/>
      <c r="D35" s="26"/>
      <c r="E35" s="26"/>
      <c r="F35" s="35"/>
      <c r="G35" s="36"/>
      <c r="H35" s="36"/>
    </row>
    <row r="36" spans="1:8" ht="90" x14ac:dyDescent="0.25">
      <c r="A36" s="14"/>
      <c r="B36" s="26" t="s">
        <v>87</v>
      </c>
      <c r="C36" s="26"/>
      <c r="D36" s="26"/>
      <c r="E36" s="26"/>
      <c r="F36" s="35"/>
      <c r="G36" s="36"/>
      <c r="H36" s="36"/>
    </row>
    <row r="37" spans="1:8" ht="150" x14ac:dyDescent="0.25">
      <c r="A37" s="14"/>
      <c r="B37" s="26" t="s">
        <v>96</v>
      </c>
      <c r="C37" s="26"/>
      <c r="D37" s="26"/>
      <c r="E37" s="26"/>
      <c r="F37" s="35"/>
      <c r="G37" s="36"/>
      <c r="H37" s="36"/>
    </row>
    <row r="38" spans="1:8" ht="71.25" x14ac:dyDescent="0.25">
      <c r="A38" s="14"/>
      <c r="B38" s="29" t="s">
        <v>91</v>
      </c>
      <c r="C38" s="27"/>
      <c r="D38" s="27"/>
      <c r="E38" s="27"/>
      <c r="F38" s="37"/>
      <c r="G38" s="38"/>
      <c r="H38" s="38"/>
    </row>
    <row r="39" spans="1:8" ht="75" x14ac:dyDescent="0.25">
      <c r="A39" s="14"/>
      <c r="B39" s="27" t="s">
        <v>90</v>
      </c>
      <c r="C39" s="27"/>
      <c r="D39" s="27"/>
      <c r="E39" s="27"/>
      <c r="F39" s="37"/>
      <c r="G39" s="38"/>
      <c r="H39" s="38"/>
    </row>
    <row r="40" spans="1:8" ht="90" x14ac:dyDescent="0.25">
      <c r="A40" s="14"/>
      <c r="B40" s="27" t="s">
        <v>88</v>
      </c>
      <c r="C40" s="27"/>
      <c r="D40" s="27"/>
      <c r="E40" s="27"/>
      <c r="F40" s="37"/>
      <c r="G40" s="38"/>
      <c r="H40" s="38"/>
    </row>
    <row r="41" spans="1:8" ht="105" x14ac:dyDescent="0.25">
      <c r="A41" s="14"/>
      <c r="B41" s="27" t="s">
        <v>95</v>
      </c>
      <c r="C41" s="27"/>
      <c r="D41" s="27"/>
      <c r="E41" s="27"/>
      <c r="F41" s="37"/>
      <c r="G41" s="38"/>
      <c r="H41" s="38"/>
    </row>
    <row r="42" spans="1:8" ht="150" x14ac:dyDescent="0.25">
      <c r="A42" s="14"/>
      <c r="B42" s="27" t="s">
        <v>96</v>
      </c>
      <c r="C42" s="27"/>
      <c r="D42" s="27"/>
      <c r="E42" s="27"/>
      <c r="F42" s="37"/>
      <c r="G42" s="38"/>
      <c r="H42" s="38"/>
    </row>
    <row r="43" spans="1:8" ht="42.75" x14ac:dyDescent="0.25">
      <c r="A43" s="14"/>
      <c r="B43" s="31" t="s">
        <v>89</v>
      </c>
      <c r="C43" s="28"/>
      <c r="D43" s="28"/>
      <c r="E43" s="28"/>
      <c r="F43" s="39"/>
      <c r="G43" s="40"/>
      <c r="H43" s="40"/>
    </row>
    <row r="44" spans="1:8" ht="75" x14ac:dyDescent="0.25">
      <c r="A44" s="14"/>
      <c r="B44" s="28" t="s">
        <v>90</v>
      </c>
      <c r="C44" s="28"/>
      <c r="D44" s="28"/>
      <c r="E44" s="28"/>
      <c r="F44" s="39"/>
      <c r="G44" s="40"/>
      <c r="H44" s="40"/>
    </row>
    <row r="45" spans="1:8" ht="71.25" x14ac:dyDescent="0.25">
      <c r="A45" s="14"/>
      <c r="B45" s="41" t="s">
        <v>92</v>
      </c>
      <c r="C45" s="42"/>
      <c r="D45" s="42"/>
      <c r="E45" s="42"/>
      <c r="F45" s="43"/>
      <c r="G45" s="44"/>
      <c r="H45" s="44"/>
    </row>
    <row r="46" spans="1:8" ht="75" x14ac:dyDescent="0.25">
      <c r="A46" s="14"/>
      <c r="B46" s="42" t="s">
        <v>90</v>
      </c>
      <c r="C46" s="42"/>
      <c r="D46" s="42"/>
      <c r="E46" s="42"/>
      <c r="F46" s="43"/>
      <c r="G46" s="44"/>
      <c r="H46" s="44"/>
    </row>
    <row r="47" spans="1:8" ht="90" x14ac:dyDescent="0.25">
      <c r="A47" s="14"/>
      <c r="B47" s="42" t="s">
        <v>88</v>
      </c>
      <c r="C47" s="42"/>
      <c r="D47" s="42"/>
      <c r="E47" s="42"/>
      <c r="F47" s="43"/>
      <c r="G47" s="44"/>
      <c r="H47" s="44"/>
    </row>
    <row r="48" spans="1:8" ht="105" x14ac:dyDescent="0.25">
      <c r="A48" s="14"/>
      <c r="B48" s="42" t="s">
        <v>95</v>
      </c>
      <c r="C48" s="42"/>
      <c r="D48" s="42"/>
      <c r="E48" s="42"/>
      <c r="F48" s="43"/>
      <c r="G48" s="44"/>
      <c r="H48" s="44"/>
    </row>
    <row r="49" spans="1:8" ht="150" x14ac:dyDescent="0.25">
      <c r="A49" s="14"/>
      <c r="B49" s="42" t="s">
        <v>96</v>
      </c>
      <c r="C49" s="42"/>
      <c r="D49" s="42"/>
      <c r="E49" s="42"/>
      <c r="F49" s="43"/>
      <c r="G49" s="44"/>
      <c r="H49" s="44"/>
    </row>
    <row r="50" spans="1:8" ht="42.75" x14ac:dyDescent="0.25">
      <c r="A50" s="14"/>
      <c r="B50" s="33" t="s">
        <v>93</v>
      </c>
      <c r="C50" s="34"/>
      <c r="D50" s="34"/>
      <c r="E50" s="34"/>
      <c r="F50" s="34"/>
      <c r="G50" s="34"/>
      <c r="H50" s="34"/>
    </row>
    <row r="51" spans="1:8" ht="75" x14ac:dyDescent="0.25">
      <c r="A51" s="14"/>
      <c r="B51" s="34" t="s">
        <v>90</v>
      </c>
      <c r="C51" s="34"/>
      <c r="D51" s="34"/>
      <c r="E51" s="34"/>
      <c r="F51" s="34"/>
      <c r="G51" s="34"/>
      <c r="H51" s="34"/>
    </row>
    <row r="52" spans="1:8" ht="90" x14ac:dyDescent="0.25">
      <c r="A52" s="14"/>
      <c r="B52" s="34" t="s">
        <v>88</v>
      </c>
      <c r="C52" s="34"/>
      <c r="D52" s="34"/>
      <c r="E52" s="34"/>
      <c r="F52" s="34"/>
      <c r="G52" s="34"/>
      <c r="H52" s="34"/>
    </row>
    <row r="53" spans="1:8" ht="105" x14ac:dyDescent="0.25">
      <c r="A53" s="14"/>
      <c r="B53" s="34" t="s">
        <v>94</v>
      </c>
      <c r="C53" s="34"/>
      <c r="D53" s="34"/>
      <c r="E53" s="34"/>
      <c r="F53" s="34"/>
      <c r="G53" s="34"/>
      <c r="H53" s="34"/>
    </row>
    <row r="54" spans="1:8" ht="105" x14ac:dyDescent="0.25">
      <c r="A54" s="14"/>
      <c r="B54" s="34" t="s">
        <v>95</v>
      </c>
      <c r="C54" s="34"/>
      <c r="D54" s="34"/>
      <c r="E54" s="34"/>
      <c r="F54" s="34"/>
      <c r="G54" s="34"/>
      <c r="H54" s="34"/>
    </row>
    <row r="55" spans="1:8" ht="150" x14ac:dyDescent="0.25">
      <c r="A55" s="14"/>
      <c r="B55" s="34" t="s">
        <v>96</v>
      </c>
      <c r="C55" s="34"/>
      <c r="D55" s="34"/>
      <c r="E55" s="34"/>
      <c r="F55" s="34"/>
      <c r="G55" s="34"/>
      <c r="H55" s="34"/>
    </row>
    <row r="56" spans="1:8" ht="128.25" x14ac:dyDescent="0.25">
      <c r="A56" s="14" t="s">
        <v>44</v>
      </c>
      <c r="B56" s="25" t="s">
        <v>31</v>
      </c>
      <c r="C56" s="2"/>
      <c r="D56" s="2"/>
      <c r="E56" s="2"/>
      <c r="F56" s="8" t="s">
        <v>10</v>
      </c>
      <c r="G56" s="9">
        <v>46784.23</v>
      </c>
      <c r="H56" s="9"/>
    </row>
    <row r="57" spans="1:8" ht="60" x14ac:dyDescent="0.25">
      <c r="A57" s="14"/>
      <c r="B57" s="32" t="s">
        <v>97</v>
      </c>
      <c r="C57" s="32"/>
      <c r="D57" s="32"/>
      <c r="E57" s="32"/>
      <c r="F57" s="45"/>
      <c r="G57" s="46"/>
      <c r="H57" s="46"/>
    </row>
    <row r="58" spans="1:8" ht="105" x14ac:dyDescent="0.25">
      <c r="A58" s="14"/>
      <c r="B58" s="32" t="s">
        <v>98</v>
      </c>
      <c r="C58" s="32"/>
      <c r="D58" s="32"/>
      <c r="E58" s="32"/>
      <c r="F58" s="45"/>
      <c r="G58" s="46"/>
      <c r="H58" s="46"/>
    </row>
    <row r="59" spans="1:8" ht="135" x14ac:dyDescent="0.25">
      <c r="A59" s="14"/>
      <c r="B59" s="32" t="s">
        <v>100</v>
      </c>
      <c r="C59" s="32"/>
      <c r="D59" s="32"/>
      <c r="E59" s="32"/>
      <c r="F59" s="45"/>
      <c r="G59" s="46"/>
      <c r="H59" s="46"/>
    </row>
    <row r="60" spans="1:8" ht="60" x14ac:dyDescent="0.25">
      <c r="A60" s="14"/>
      <c r="B60" s="32" t="s">
        <v>99</v>
      </c>
      <c r="C60" s="32"/>
      <c r="D60" s="32"/>
      <c r="E60" s="32"/>
      <c r="F60" s="45"/>
      <c r="G60" s="46"/>
      <c r="H60" s="46"/>
    </row>
    <row r="61" spans="1:8" ht="213.75" x14ac:dyDescent="0.25">
      <c r="A61" s="14" t="s">
        <v>45</v>
      </c>
      <c r="B61" s="25" t="s">
        <v>32</v>
      </c>
      <c r="C61" s="2"/>
      <c r="D61" s="2"/>
      <c r="E61" s="2"/>
      <c r="F61" s="8" t="s">
        <v>10</v>
      </c>
      <c r="G61" s="9">
        <v>11327.9</v>
      </c>
      <c r="H61" s="9"/>
    </row>
    <row r="62" spans="1:8" ht="105" x14ac:dyDescent="0.25">
      <c r="A62" s="59" t="s">
        <v>46</v>
      </c>
      <c r="B62" s="18" t="s">
        <v>33</v>
      </c>
      <c r="C62" s="18"/>
      <c r="D62" s="18"/>
      <c r="E62" s="18"/>
      <c r="F62" s="19" t="s">
        <v>10</v>
      </c>
      <c r="G62" s="20">
        <v>29436</v>
      </c>
      <c r="H62" s="20"/>
    </row>
    <row r="63" spans="1:8" ht="327.75" x14ac:dyDescent="0.25">
      <c r="A63" s="14" t="s">
        <v>47</v>
      </c>
      <c r="B63" s="25" t="s">
        <v>34</v>
      </c>
      <c r="C63" s="2"/>
      <c r="D63" s="2"/>
      <c r="E63" s="2"/>
      <c r="F63" s="8" t="s">
        <v>10</v>
      </c>
      <c r="G63" s="9">
        <v>161517.32</v>
      </c>
      <c r="H63" s="9"/>
    </row>
    <row r="64" spans="1:8" ht="240" x14ac:dyDescent="0.25">
      <c r="A64" s="14"/>
      <c r="B64" s="47" t="s">
        <v>63</v>
      </c>
      <c r="C64" s="48" t="s">
        <v>69</v>
      </c>
      <c r="D64" s="48">
        <v>2</v>
      </c>
      <c r="E64" s="48"/>
      <c r="F64" s="49">
        <f>E64*D64</f>
        <v>0</v>
      </c>
      <c r="G64" s="49">
        <f>F64</f>
        <v>0</v>
      </c>
      <c r="H64" s="50"/>
    </row>
    <row r="65" spans="1:8" ht="45" x14ac:dyDescent="0.25">
      <c r="A65" s="14"/>
      <c r="B65" s="47" t="s">
        <v>56</v>
      </c>
      <c r="C65" s="48" t="s">
        <v>70</v>
      </c>
      <c r="D65" s="48"/>
      <c r="E65" s="48"/>
      <c r="F65" s="49">
        <f t="shared" ref="F65:F74" si="0">E65*D65</f>
        <v>0</v>
      </c>
      <c r="G65" s="49"/>
      <c r="H65" s="50"/>
    </row>
    <row r="66" spans="1:8" ht="45" x14ac:dyDescent="0.25">
      <c r="A66" s="14"/>
      <c r="B66" s="47" t="s">
        <v>57</v>
      </c>
      <c r="C66" s="48" t="s">
        <v>70</v>
      </c>
      <c r="D66" s="48"/>
      <c r="E66" s="48"/>
      <c r="F66" s="49">
        <f t="shared" si="0"/>
        <v>0</v>
      </c>
      <c r="G66" s="49"/>
      <c r="H66" s="50"/>
    </row>
    <row r="67" spans="1:8" x14ac:dyDescent="0.25">
      <c r="A67" s="21"/>
      <c r="B67" s="51" t="s">
        <v>58</v>
      </c>
      <c r="C67" s="52" t="s">
        <v>70</v>
      </c>
      <c r="D67" s="52"/>
      <c r="E67" s="52"/>
      <c r="F67" s="49">
        <f t="shared" si="0"/>
        <v>0</v>
      </c>
      <c r="G67" s="53"/>
      <c r="H67" s="51"/>
    </row>
    <row r="68" spans="1:8" ht="60" x14ac:dyDescent="0.25">
      <c r="A68" s="14"/>
      <c r="B68" s="47" t="s">
        <v>59</v>
      </c>
      <c r="C68" s="48"/>
      <c r="D68" s="48"/>
      <c r="E68" s="48"/>
      <c r="F68" s="49">
        <f t="shared" si="0"/>
        <v>0</v>
      </c>
      <c r="G68" s="49"/>
      <c r="H68" s="50"/>
    </row>
    <row r="69" spans="1:8" ht="45" x14ac:dyDescent="0.25">
      <c r="A69" s="14"/>
      <c r="B69" s="47" t="s">
        <v>71</v>
      </c>
      <c r="C69" s="48"/>
      <c r="D69" s="48"/>
      <c r="E69" s="48"/>
      <c r="F69" s="49">
        <f t="shared" si="0"/>
        <v>0</v>
      </c>
      <c r="G69" s="49"/>
      <c r="H69" s="50"/>
    </row>
    <row r="70" spans="1:8" ht="60" x14ac:dyDescent="0.25">
      <c r="A70" s="14"/>
      <c r="B70" s="47" t="s">
        <v>72</v>
      </c>
      <c r="C70" s="48"/>
      <c r="D70" s="48"/>
      <c r="E70" s="48"/>
      <c r="F70" s="49">
        <f t="shared" si="0"/>
        <v>0</v>
      </c>
      <c r="G70" s="49"/>
      <c r="H70" s="50"/>
    </row>
    <row r="71" spans="1:8" ht="45" x14ac:dyDescent="0.25">
      <c r="A71" s="14"/>
      <c r="B71" s="47" t="s">
        <v>73</v>
      </c>
      <c r="C71" s="48"/>
      <c r="D71" s="48"/>
      <c r="E71" s="48"/>
      <c r="F71" s="49">
        <f t="shared" si="0"/>
        <v>0</v>
      </c>
      <c r="G71" s="49"/>
      <c r="H71" s="50"/>
    </row>
    <row r="72" spans="1:8" ht="90" x14ac:dyDescent="0.25">
      <c r="A72" s="14"/>
      <c r="B72" s="47" t="s">
        <v>61</v>
      </c>
      <c r="C72" s="48"/>
      <c r="D72" s="48"/>
      <c r="E72" s="48"/>
      <c r="F72" s="49">
        <f t="shared" si="0"/>
        <v>0</v>
      </c>
      <c r="G72" s="49"/>
      <c r="H72" s="50"/>
    </row>
    <row r="73" spans="1:8" ht="60" x14ac:dyDescent="0.25">
      <c r="A73" s="14"/>
      <c r="B73" s="47" t="s">
        <v>62</v>
      </c>
      <c r="C73" s="48"/>
      <c r="D73" s="48"/>
      <c r="E73" s="48"/>
      <c r="F73" s="49">
        <f t="shared" si="0"/>
        <v>0</v>
      </c>
      <c r="G73" s="49"/>
      <c r="H73" s="50"/>
    </row>
    <row r="74" spans="1:8" ht="105" x14ac:dyDescent="0.25">
      <c r="A74" s="14"/>
      <c r="B74" s="47" t="s">
        <v>60</v>
      </c>
      <c r="C74" s="48"/>
      <c r="D74" s="48"/>
      <c r="E74" s="47"/>
      <c r="F74" s="49">
        <f t="shared" si="0"/>
        <v>0</v>
      </c>
      <c r="G74" s="49"/>
      <c r="H74" s="50"/>
    </row>
    <row r="75" spans="1:8" ht="165" x14ac:dyDescent="0.25">
      <c r="A75" s="14" t="s">
        <v>48</v>
      </c>
      <c r="B75" s="2" t="s">
        <v>35</v>
      </c>
      <c r="C75" s="2"/>
      <c r="D75" s="2"/>
      <c r="E75" s="2"/>
      <c r="F75" s="8" t="s">
        <v>10</v>
      </c>
      <c r="G75" s="9">
        <v>25265.14</v>
      </c>
      <c r="H75" s="9"/>
    </row>
    <row r="76" spans="1:8" ht="165" x14ac:dyDescent="0.25">
      <c r="A76" s="14" t="s">
        <v>49</v>
      </c>
      <c r="B76" s="2" t="s">
        <v>36</v>
      </c>
      <c r="C76" s="2"/>
      <c r="D76" s="2"/>
      <c r="E76" s="2"/>
      <c r="F76" s="8" t="s">
        <v>10</v>
      </c>
      <c r="G76" s="9">
        <v>17500</v>
      </c>
      <c r="H76" s="9"/>
    </row>
    <row r="77" spans="1:8" ht="171" x14ac:dyDescent="0.25">
      <c r="A77" s="14" t="s">
        <v>50</v>
      </c>
      <c r="B77" s="25" t="s">
        <v>37</v>
      </c>
      <c r="C77" s="2"/>
      <c r="D77" s="2"/>
      <c r="E77" s="2"/>
      <c r="F77" s="8" t="s">
        <v>10</v>
      </c>
      <c r="G77" s="9">
        <v>2097</v>
      </c>
      <c r="H77" s="9"/>
    </row>
    <row r="78" spans="1:8" ht="60" x14ac:dyDescent="0.25">
      <c r="A78" s="14"/>
      <c r="B78" s="15" t="s">
        <v>76</v>
      </c>
      <c r="C78" s="15"/>
      <c r="D78" s="15"/>
      <c r="E78" s="15"/>
      <c r="F78" s="16"/>
      <c r="G78" s="17"/>
      <c r="H78" s="17"/>
    </row>
    <row r="79" spans="1:8" ht="105" x14ac:dyDescent="0.25">
      <c r="A79" s="14"/>
      <c r="B79" s="15" t="s">
        <v>77</v>
      </c>
      <c r="C79" s="15"/>
      <c r="D79" s="15"/>
      <c r="E79" s="15"/>
      <c r="F79" s="16"/>
      <c r="G79" s="17"/>
      <c r="H79" s="17"/>
    </row>
    <row r="80" spans="1:8" ht="60" x14ac:dyDescent="0.25">
      <c r="A80" s="14"/>
      <c r="B80" s="15" t="s">
        <v>78</v>
      </c>
      <c r="C80" s="15"/>
      <c r="D80" s="15"/>
      <c r="E80" s="15"/>
      <c r="F80" s="16"/>
      <c r="G80" s="17"/>
      <c r="H80" s="17"/>
    </row>
    <row r="81" spans="1:8" ht="185.25" x14ac:dyDescent="0.25">
      <c r="A81" s="14" t="s">
        <v>51</v>
      </c>
      <c r="B81" s="25" t="s">
        <v>38</v>
      </c>
      <c r="C81" s="2"/>
      <c r="D81" s="2"/>
      <c r="E81" s="2"/>
      <c r="F81" s="8" t="s">
        <v>10</v>
      </c>
      <c r="G81" s="9">
        <v>63849.919999999998</v>
      </c>
      <c r="H81" s="9"/>
    </row>
    <row r="82" spans="1:8" ht="213.75" x14ac:dyDescent="0.25">
      <c r="A82" s="14" t="s">
        <v>52</v>
      </c>
      <c r="B82" s="25" t="s">
        <v>39</v>
      </c>
      <c r="C82" s="2"/>
      <c r="D82" s="2"/>
      <c r="E82" s="2"/>
      <c r="F82" s="8" t="s">
        <v>10</v>
      </c>
      <c r="G82" s="9">
        <v>8609.2000000000007</v>
      </c>
      <c r="H82" s="9"/>
    </row>
    <row r="83" spans="1:8" ht="75" x14ac:dyDescent="0.25">
      <c r="A83" s="14"/>
      <c r="B83" s="34" t="s">
        <v>101</v>
      </c>
      <c r="C83" s="34"/>
      <c r="D83" s="34"/>
      <c r="E83" s="34"/>
      <c r="F83" s="60"/>
      <c r="G83" s="61"/>
      <c r="H83" s="61"/>
    </row>
    <row r="84" spans="1:8" ht="60" x14ac:dyDescent="0.25">
      <c r="A84" s="14"/>
      <c r="B84" s="34" t="s">
        <v>102</v>
      </c>
      <c r="C84" s="34"/>
      <c r="D84" s="34"/>
      <c r="E84" s="34"/>
      <c r="F84" s="60"/>
      <c r="G84" s="61"/>
      <c r="H84" s="61"/>
    </row>
    <row r="85" spans="1:8" ht="60" x14ac:dyDescent="0.25">
      <c r="A85" s="14"/>
      <c r="B85" s="34" t="s">
        <v>103</v>
      </c>
      <c r="C85" s="34"/>
      <c r="D85" s="34"/>
      <c r="E85" s="34"/>
      <c r="F85" s="60"/>
      <c r="G85" s="61"/>
      <c r="H85" s="61"/>
    </row>
    <row r="86" spans="1:8" ht="75" x14ac:dyDescent="0.25">
      <c r="A86" s="14"/>
      <c r="B86" s="34" t="s">
        <v>104</v>
      </c>
      <c r="C86" s="34"/>
      <c r="D86" s="34"/>
      <c r="E86" s="34"/>
      <c r="F86" s="60"/>
      <c r="G86" s="61"/>
      <c r="H86" s="61"/>
    </row>
    <row r="87" spans="1:8" ht="75" x14ac:dyDescent="0.25">
      <c r="A87" s="14"/>
      <c r="B87" s="34" t="s">
        <v>105</v>
      </c>
      <c r="C87" s="34"/>
      <c r="D87" s="34"/>
      <c r="E87" s="34"/>
      <c r="F87" s="60"/>
      <c r="G87" s="61"/>
      <c r="H87" s="61"/>
    </row>
    <row r="88" spans="1:8" ht="60" x14ac:dyDescent="0.25">
      <c r="A88" s="14"/>
      <c r="B88" s="34" t="s">
        <v>106</v>
      </c>
      <c r="C88" s="34"/>
      <c r="D88" s="34"/>
      <c r="E88" s="34"/>
      <c r="F88" s="60"/>
      <c r="G88" s="61"/>
      <c r="H88" s="61"/>
    </row>
    <row r="89" spans="1:8" ht="75" x14ac:dyDescent="0.25">
      <c r="A89" s="14"/>
      <c r="B89" s="34" t="s">
        <v>107</v>
      </c>
      <c r="C89" s="34"/>
      <c r="D89" s="34"/>
      <c r="E89" s="34"/>
      <c r="F89" s="60"/>
      <c r="G89" s="61"/>
      <c r="H89" s="61"/>
    </row>
    <row r="90" spans="1:8" ht="75" x14ac:dyDescent="0.25">
      <c r="A90" s="14"/>
      <c r="B90" s="34" t="s">
        <v>108</v>
      </c>
      <c r="C90" s="34"/>
      <c r="D90" s="34"/>
      <c r="E90" s="34"/>
      <c r="F90" s="60"/>
      <c r="G90" s="61"/>
      <c r="H90" s="61"/>
    </row>
    <row r="91" spans="1:8" ht="28.5" x14ac:dyDescent="0.25">
      <c r="A91" s="14"/>
      <c r="B91" s="54" t="s">
        <v>109</v>
      </c>
      <c r="C91" s="2"/>
      <c r="D91" s="2">
        <f>SUM(D83:D90)</f>
        <v>0</v>
      </c>
      <c r="E91" s="2"/>
      <c r="F91" s="8"/>
      <c r="G91" s="9"/>
      <c r="H91" s="9"/>
    </row>
    <row r="92" spans="1:8" ht="242.25" x14ac:dyDescent="0.25">
      <c r="A92" s="14" t="s">
        <v>53</v>
      </c>
      <c r="B92" s="25" t="s">
        <v>40</v>
      </c>
      <c r="C92" s="2"/>
      <c r="D92" s="2"/>
      <c r="E92" s="2"/>
      <c r="F92" s="8" t="s">
        <v>10</v>
      </c>
      <c r="G92" s="9">
        <v>1359.35</v>
      </c>
      <c r="H92" s="9"/>
    </row>
    <row r="93" spans="1:8" ht="30" x14ac:dyDescent="0.25">
      <c r="A93" s="59"/>
      <c r="B93" s="15" t="s">
        <v>113</v>
      </c>
      <c r="C93" s="15"/>
      <c r="D93" s="15"/>
      <c r="E93" s="15"/>
      <c r="F93" s="16"/>
      <c r="G93" s="17"/>
      <c r="H93" s="17"/>
    </row>
    <row r="94" spans="1:8" ht="30" x14ac:dyDescent="0.25">
      <c r="A94" s="59"/>
      <c r="B94" s="15" t="s">
        <v>114</v>
      </c>
      <c r="C94" s="15"/>
      <c r="D94" s="15"/>
      <c r="E94" s="15"/>
      <c r="F94" s="16"/>
      <c r="G94" s="17"/>
      <c r="H94" s="17"/>
    </row>
    <row r="95" spans="1:8" ht="409.5" x14ac:dyDescent="0.25">
      <c r="A95" s="14" t="s">
        <v>54</v>
      </c>
      <c r="B95" s="25" t="s">
        <v>41</v>
      </c>
      <c r="C95" s="2"/>
      <c r="D95" s="2"/>
      <c r="E95" s="2"/>
      <c r="F95" s="8" t="s">
        <v>10</v>
      </c>
      <c r="G95" s="9">
        <v>30508.23</v>
      </c>
      <c r="H95" s="9"/>
    </row>
    <row r="96" spans="1:8" ht="75" x14ac:dyDescent="0.25">
      <c r="A96" s="14"/>
      <c r="B96" s="55" t="s">
        <v>110</v>
      </c>
      <c r="C96" s="55"/>
      <c r="D96" s="55"/>
      <c r="E96" s="55"/>
      <c r="F96" s="56"/>
      <c r="G96" s="57"/>
      <c r="H96" s="57"/>
    </row>
    <row r="97" spans="1:8" ht="105" x14ac:dyDescent="0.25">
      <c r="A97" s="14"/>
      <c r="B97" s="55" t="s">
        <v>111</v>
      </c>
      <c r="C97" s="55"/>
      <c r="D97" s="55"/>
      <c r="E97" s="55"/>
      <c r="F97" s="56"/>
      <c r="G97" s="57"/>
      <c r="H97" s="57"/>
    </row>
    <row r="98" spans="1:8" ht="75" x14ac:dyDescent="0.25">
      <c r="A98" s="14"/>
      <c r="B98" s="55" t="s">
        <v>112</v>
      </c>
      <c r="C98" s="55"/>
      <c r="D98" s="55"/>
      <c r="E98" s="55"/>
      <c r="F98" s="56"/>
      <c r="G98" s="57"/>
      <c r="H98" s="57"/>
    </row>
    <row r="99" spans="1:8" ht="99.75" x14ac:dyDescent="0.25">
      <c r="A99" s="14" t="s">
        <v>55</v>
      </c>
      <c r="B99" s="25" t="s">
        <v>42</v>
      </c>
      <c r="C99" s="2"/>
      <c r="D99" s="2"/>
      <c r="E99" s="2"/>
      <c r="F99" s="8" t="s">
        <v>10</v>
      </c>
      <c r="G99" s="9">
        <v>96470.09</v>
      </c>
      <c r="H99" s="9"/>
    </row>
    <row r="100" spans="1:8" x14ac:dyDescent="0.25">
      <c r="A100" s="21"/>
      <c r="B100" s="58" t="s">
        <v>80</v>
      </c>
      <c r="C100" s="58"/>
      <c r="D100" s="58"/>
      <c r="E100" s="58"/>
      <c r="F100" s="58"/>
      <c r="G100" s="58"/>
      <c r="H100" s="58"/>
    </row>
    <row r="101" spans="1:8" x14ac:dyDescent="0.25">
      <c r="A101" s="21"/>
      <c r="B101" s="58" t="s">
        <v>81</v>
      </c>
      <c r="C101" s="58"/>
      <c r="D101" s="58"/>
      <c r="E101" s="58"/>
      <c r="F101" s="58"/>
      <c r="G101" s="58"/>
      <c r="H101" s="58"/>
    </row>
    <row r="102" spans="1:8" x14ac:dyDescent="0.25">
      <c r="A102" s="21"/>
      <c r="B102" s="58" t="s">
        <v>79</v>
      </c>
      <c r="C102" s="58"/>
      <c r="D102" s="58"/>
      <c r="E102" s="58"/>
      <c r="F102" s="58"/>
      <c r="G102" s="58"/>
      <c r="H102" s="58"/>
    </row>
    <row r="103" spans="1:8" x14ac:dyDescent="0.25">
      <c r="A103" s="21"/>
      <c r="B103" s="58" t="s">
        <v>82</v>
      </c>
      <c r="C103" s="58"/>
      <c r="D103" s="58"/>
      <c r="E103" s="58"/>
      <c r="F103" s="58"/>
      <c r="G103" s="58"/>
      <c r="H103" s="58"/>
    </row>
    <row r="105" spans="1:8" ht="15.75" x14ac:dyDescent="0.25">
      <c r="B105" s="187" t="s">
        <v>115</v>
      </c>
      <c r="C105" s="187"/>
      <c r="D105" s="187"/>
      <c r="E105" s="188"/>
      <c r="F105" s="188"/>
      <c r="G105" s="188"/>
    </row>
    <row r="106" spans="1:8" ht="15.75" x14ac:dyDescent="0.25">
      <c r="B106" s="189" t="s">
        <v>116</v>
      </c>
      <c r="C106" s="189"/>
      <c r="D106" s="189"/>
      <c r="E106" s="189" t="s">
        <v>117</v>
      </c>
      <c r="F106" s="189"/>
      <c r="G106" s="189"/>
    </row>
    <row r="107" spans="1:8" ht="15.75" x14ac:dyDescent="0.25">
      <c r="B107" s="189" t="s">
        <v>119</v>
      </c>
      <c r="C107" s="189"/>
      <c r="D107" s="189"/>
      <c r="E107" s="189" t="s">
        <v>118</v>
      </c>
      <c r="F107" s="189"/>
      <c r="G107" s="189"/>
    </row>
  </sheetData>
  <mergeCells count="58">
    <mergeCell ref="B105:D105"/>
    <mergeCell ref="E105:G105"/>
    <mergeCell ref="B106:D106"/>
    <mergeCell ref="E106:G106"/>
    <mergeCell ref="B107:D107"/>
    <mergeCell ref="E107:G107"/>
    <mergeCell ref="B28:D28"/>
    <mergeCell ref="E28:F28"/>
    <mergeCell ref="B22:D22"/>
    <mergeCell ref="E22:F22"/>
    <mergeCell ref="B23:D23"/>
    <mergeCell ref="E23:F23"/>
    <mergeCell ref="B24:D24"/>
    <mergeCell ref="E24:F24"/>
    <mergeCell ref="B25:D25"/>
    <mergeCell ref="E25:F25"/>
    <mergeCell ref="B26:D26"/>
    <mergeCell ref="E26:F26"/>
    <mergeCell ref="A27:G27"/>
    <mergeCell ref="B19:D19"/>
    <mergeCell ref="E19:F19"/>
    <mergeCell ref="B20:D20"/>
    <mergeCell ref="E20:F20"/>
    <mergeCell ref="B21:D21"/>
    <mergeCell ref="E21:F21"/>
    <mergeCell ref="B16:D16"/>
    <mergeCell ref="E16:F16"/>
    <mergeCell ref="B17:D17"/>
    <mergeCell ref="E17:F17"/>
    <mergeCell ref="B18:D18"/>
    <mergeCell ref="E18:F18"/>
    <mergeCell ref="H14:H15"/>
    <mergeCell ref="B15:D15"/>
    <mergeCell ref="E15:F15"/>
    <mergeCell ref="B10:D10"/>
    <mergeCell ref="E10:F10"/>
    <mergeCell ref="B11:D11"/>
    <mergeCell ref="E11:F11"/>
    <mergeCell ref="B12:D12"/>
    <mergeCell ref="E12:F12"/>
    <mergeCell ref="B13:D13"/>
    <mergeCell ref="E13:F13"/>
    <mergeCell ref="B14:D14"/>
    <mergeCell ref="E14:F14"/>
    <mergeCell ref="G14:G15"/>
    <mergeCell ref="B9:D9"/>
    <mergeCell ref="E9:F9"/>
    <mergeCell ref="A2:H2"/>
    <mergeCell ref="A3:H3"/>
    <mergeCell ref="B4:D4"/>
    <mergeCell ref="E4:F4"/>
    <mergeCell ref="B5:D5"/>
    <mergeCell ref="E5:F5"/>
    <mergeCell ref="B6:D6"/>
    <mergeCell ref="E6:F6"/>
    <mergeCell ref="B7:D7"/>
    <mergeCell ref="E7:F7"/>
    <mergeCell ref="A8:G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7"/>
  <sheetViews>
    <sheetView workbookViewId="0">
      <selection activeCell="K11" sqref="K11"/>
    </sheetView>
  </sheetViews>
  <sheetFormatPr defaultRowHeight="15" x14ac:dyDescent="0.25"/>
  <cols>
    <col min="1" max="1" width="5.5703125" style="111" bestFit="1" customWidth="1"/>
    <col min="2" max="2" width="35.28515625" style="111" bestFit="1" customWidth="1"/>
    <col min="3" max="4" width="9.140625" style="111"/>
    <col min="5" max="5" width="8.85546875" style="111" bestFit="1" customWidth="1"/>
    <col min="6" max="6" width="9" style="111" customWidth="1"/>
    <col min="7" max="7" width="11.28515625" style="111" bestFit="1" customWidth="1"/>
    <col min="8" max="8" width="9.140625" style="111"/>
  </cols>
  <sheetData>
    <row r="2" spans="1:8" ht="18.75" x14ac:dyDescent="0.25">
      <c r="A2" s="176" t="s">
        <v>68</v>
      </c>
      <c r="B2" s="176"/>
      <c r="C2" s="176"/>
      <c r="D2" s="176"/>
      <c r="E2" s="176"/>
      <c r="F2" s="176"/>
      <c r="G2" s="176"/>
      <c r="H2" s="176"/>
    </row>
    <row r="3" spans="1:8" ht="15" customHeight="1" x14ac:dyDescent="0.25">
      <c r="A3" s="185" t="s">
        <v>133</v>
      </c>
      <c r="B3" s="185"/>
      <c r="C3" s="185"/>
      <c r="D3" s="185"/>
      <c r="E3" s="185"/>
      <c r="F3" s="185"/>
      <c r="G3" s="185"/>
      <c r="H3" s="185"/>
    </row>
    <row r="4" spans="1:8" ht="28.5" x14ac:dyDescent="0.25">
      <c r="A4" s="23" t="s">
        <v>0</v>
      </c>
      <c r="B4" s="179" t="s">
        <v>1</v>
      </c>
      <c r="C4" s="198"/>
      <c r="D4" s="198"/>
      <c r="E4" s="179" t="s">
        <v>2</v>
      </c>
      <c r="F4" s="199"/>
      <c r="G4" s="1" t="s">
        <v>3</v>
      </c>
      <c r="H4" s="1" t="s">
        <v>123</v>
      </c>
    </row>
    <row r="5" spans="1:8" x14ac:dyDescent="0.25">
      <c r="A5" s="133">
        <v>1</v>
      </c>
      <c r="B5" s="197" t="s">
        <v>4</v>
      </c>
      <c r="C5" s="198"/>
      <c r="D5" s="199"/>
      <c r="E5" s="200" t="s">
        <v>5</v>
      </c>
      <c r="F5" s="199"/>
      <c r="G5" s="112">
        <v>44244</v>
      </c>
      <c r="H5" s="112"/>
    </row>
    <row r="6" spans="1:8" x14ac:dyDescent="0.25">
      <c r="A6" s="133">
        <v>2</v>
      </c>
      <c r="B6" s="197" t="s">
        <v>6</v>
      </c>
      <c r="C6" s="198"/>
      <c r="D6" s="199"/>
      <c r="E6" s="200" t="s">
        <v>5</v>
      </c>
      <c r="F6" s="199"/>
      <c r="G6" s="112">
        <v>43922</v>
      </c>
      <c r="H6" s="112"/>
    </row>
    <row r="7" spans="1:8" x14ac:dyDescent="0.25">
      <c r="A7" s="133">
        <v>3</v>
      </c>
      <c r="B7" s="197" t="s">
        <v>7</v>
      </c>
      <c r="C7" s="198"/>
      <c r="D7" s="199"/>
      <c r="E7" s="200" t="s">
        <v>5</v>
      </c>
      <c r="F7" s="199"/>
      <c r="G7" s="112">
        <v>43951</v>
      </c>
      <c r="H7" s="112"/>
    </row>
    <row r="8" spans="1:8" x14ac:dyDescent="0.25">
      <c r="A8" s="177" t="s">
        <v>8</v>
      </c>
      <c r="B8" s="177"/>
      <c r="C8" s="177"/>
      <c r="D8" s="177"/>
      <c r="E8" s="177"/>
      <c r="F8" s="177"/>
      <c r="G8" s="177"/>
      <c r="H8" s="130"/>
    </row>
    <row r="9" spans="1:8" ht="28.5" x14ac:dyDescent="0.25">
      <c r="A9" s="1" t="s">
        <v>0</v>
      </c>
      <c r="B9" s="202" t="s">
        <v>1</v>
      </c>
      <c r="C9" s="203"/>
      <c r="D9" s="204"/>
      <c r="E9" s="179" t="s">
        <v>2</v>
      </c>
      <c r="F9" s="199"/>
      <c r="G9" s="1" t="s">
        <v>3</v>
      </c>
      <c r="H9" s="1" t="s">
        <v>123</v>
      </c>
    </row>
    <row r="10" spans="1:8" x14ac:dyDescent="0.25">
      <c r="A10" s="133">
        <v>4</v>
      </c>
      <c r="B10" s="197" t="s">
        <v>9</v>
      </c>
      <c r="C10" s="198"/>
      <c r="D10" s="199"/>
      <c r="E10" s="200" t="s">
        <v>10</v>
      </c>
      <c r="F10" s="199"/>
      <c r="G10" s="68">
        <v>0</v>
      </c>
      <c r="H10" s="68"/>
    </row>
    <row r="11" spans="1:8" ht="34.5" customHeight="1" x14ac:dyDescent="0.25">
      <c r="A11" s="133">
        <v>5</v>
      </c>
      <c r="B11" s="197" t="s">
        <v>11</v>
      </c>
      <c r="C11" s="198"/>
      <c r="D11" s="199"/>
      <c r="E11" s="200" t="s">
        <v>10</v>
      </c>
      <c r="F11" s="199"/>
      <c r="G11" s="131">
        <v>0</v>
      </c>
      <c r="H11" s="114"/>
    </row>
    <row r="12" spans="1:8" x14ac:dyDescent="0.25">
      <c r="A12" s="133">
        <v>6</v>
      </c>
      <c r="B12" s="197" t="s">
        <v>12</v>
      </c>
      <c r="C12" s="198"/>
      <c r="D12" s="199"/>
      <c r="E12" s="200" t="s">
        <v>10</v>
      </c>
      <c r="F12" s="199"/>
      <c r="G12" s="131">
        <v>11857.45</v>
      </c>
      <c r="H12" s="114"/>
    </row>
    <row r="13" spans="1:8" ht="31.5" customHeight="1" x14ac:dyDescent="0.25">
      <c r="A13" s="133">
        <v>7</v>
      </c>
      <c r="B13" s="197" t="s">
        <v>13</v>
      </c>
      <c r="C13" s="198"/>
      <c r="D13" s="199"/>
      <c r="E13" s="200" t="s">
        <v>10</v>
      </c>
      <c r="F13" s="199"/>
      <c r="G13" s="114">
        <f>G14+G16</f>
        <v>4198.7</v>
      </c>
      <c r="H13" s="114"/>
    </row>
    <row r="14" spans="1:8" x14ac:dyDescent="0.25">
      <c r="A14" s="133">
        <v>8</v>
      </c>
      <c r="B14" s="197" t="s">
        <v>14</v>
      </c>
      <c r="C14" s="198"/>
      <c r="D14" s="199"/>
      <c r="E14" s="200" t="s">
        <v>10</v>
      </c>
      <c r="F14" s="199"/>
      <c r="G14" s="201">
        <f>4198.7-G16</f>
        <v>3988.7599999999998</v>
      </c>
      <c r="H14" s="201"/>
    </row>
    <row r="15" spans="1:8" x14ac:dyDescent="0.25">
      <c r="A15" s="133">
        <v>9</v>
      </c>
      <c r="B15" s="197" t="s">
        <v>15</v>
      </c>
      <c r="C15" s="198"/>
      <c r="D15" s="199"/>
      <c r="E15" s="200" t="s">
        <v>10</v>
      </c>
      <c r="F15" s="199"/>
      <c r="G15" s="201"/>
      <c r="H15" s="201"/>
    </row>
    <row r="16" spans="1:8" x14ac:dyDescent="0.25">
      <c r="A16" s="133">
        <v>10</v>
      </c>
      <c r="B16" s="197" t="s">
        <v>16</v>
      </c>
      <c r="C16" s="198"/>
      <c r="D16" s="199"/>
      <c r="E16" s="200" t="s">
        <v>10</v>
      </c>
      <c r="F16" s="199"/>
      <c r="G16" s="131">
        <v>209.94</v>
      </c>
      <c r="H16" s="131"/>
    </row>
    <row r="17" spans="1:10" x14ac:dyDescent="0.25">
      <c r="A17" s="133">
        <v>11</v>
      </c>
      <c r="B17" s="197" t="s">
        <v>17</v>
      </c>
      <c r="C17" s="198"/>
      <c r="D17" s="199"/>
      <c r="E17" s="200" t="s">
        <v>10</v>
      </c>
      <c r="F17" s="199"/>
      <c r="G17" s="114">
        <f>G18+G19+G20+G21+G22</f>
        <v>2154.23</v>
      </c>
      <c r="H17" s="114"/>
    </row>
    <row r="18" spans="1:10" ht="28.5" customHeight="1" x14ac:dyDescent="0.25">
      <c r="A18" s="133">
        <v>12</v>
      </c>
      <c r="B18" s="197" t="s">
        <v>18</v>
      </c>
      <c r="C18" s="198"/>
      <c r="D18" s="199"/>
      <c r="E18" s="200" t="s">
        <v>10</v>
      </c>
      <c r="F18" s="199"/>
      <c r="G18" s="131">
        <v>2154.23</v>
      </c>
      <c r="H18" s="131"/>
    </row>
    <row r="19" spans="1:10" ht="31.5" customHeight="1" x14ac:dyDescent="0.25">
      <c r="A19" s="133">
        <v>13</v>
      </c>
      <c r="B19" s="197" t="s">
        <v>19</v>
      </c>
      <c r="C19" s="198"/>
      <c r="D19" s="199"/>
      <c r="E19" s="200" t="s">
        <v>10</v>
      </c>
      <c r="F19" s="199"/>
      <c r="G19" s="68">
        <v>0</v>
      </c>
      <c r="H19" s="68"/>
    </row>
    <row r="20" spans="1:10" x14ac:dyDescent="0.25">
      <c r="A20" s="133">
        <v>14</v>
      </c>
      <c r="B20" s="197" t="s">
        <v>20</v>
      </c>
      <c r="C20" s="198"/>
      <c r="D20" s="199"/>
      <c r="E20" s="200" t="s">
        <v>10</v>
      </c>
      <c r="F20" s="199"/>
      <c r="G20" s="68">
        <v>0</v>
      </c>
      <c r="H20" s="68"/>
    </row>
    <row r="21" spans="1:10" ht="17.25" customHeight="1" x14ac:dyDescent="0.25">
      <c r="A21" s="133">
        <v>15</v>
      </c>
      <c r="B21" s="197" t="s">
        <v>21</v>
      </c>
      <c r="C21" s="198"/>
      <c r="D21" s="199"/>
      <c r="E21" s="200" t="s">
        <v>10</v>
      </c>
      <c r="F21" s="199"/>
      <c r="G21" s="68">
        <v>0</v>
      </c>
      <c r="H21" s="68"/>
    </row>
    <row r="22" spans="1:10" x14ac:dyDescent="0.25">
      <c r="A22" s="133">
        <v>16</v>
      </c>
      <c r="B22" s="197" t="s">
        <v>22</v>
      </c>
      <c r="C22" s="198"/>
      <c r="D22" s="199"/>
      <c r="E22" s="200" t="s">
        <v>10</v>
      </c>
      <c r="F22" s="199"/>
      <c r="G22" s="68">
        <v>0</v>
      </c>
      <c r="H22" s="68"/>
    </row>
    <row r="23" spans="1:10" ht="17.25" customHeight="1" x14ac:dyDescent="0.25">
      <c r="A23" s="133">
        <v>17</v>
      </c>
      <c r="B23" s="197" t="s">
        <v>23</v>
      </c>
      <c r="C23" s="198"/>
      <c r="D23" s="199"/>
      <c r="E23" s="200" t="s">
        <v>10</v>
      </c>
      <c r="F23" s="199"/>
      <c r="G23" s="114">
        <f>G10+G11+G17</f>
        <v>2154.23</v>
      </c>
      <c r="H23" s="114"/>
    </row>
    <row r="24" spans="1:10" x14ac:dyDescent="0.25">
      <c r="A24" s="133">
        <v>18</v>
      </c>
      <c r="B24" s="197" t="s">
        <v>24</v>
      </c>
      <c r="C24" s="198"/>
      <c r="D24" s="199"/>
      <c r="E24" s="200" t="s">
        <v>10</v>
      </c>
      <c r="F24" s="199"/>
      <c r="G24" s="68">
        <v>0</v>
      </c>
      <c r="H24" s="68"/>
    </row>
    <row r="25" spans="1:10" ht="32.25" customHeight="1" x14ac:dyDescent="0.25">
      <c r="A25" s="133">
        <v>19</v>
      </c>
      <c r="B25" s="197" t="s">
        <v>25</v>
      </c>
      <c r="C25" s="198"/>
      <c r="D25" s="199"/>
      <c r="E25" s="200" t="s">
        <v>10</v>
      </c>
      <c r="F25" s="199"/>
      <c r="G25" s="68">
        <f>G11+G17-SUM(G31:G103)</f>
        <v>-1878.9609999999998</v>
      </c>
      <c r="H25" s="115"/>
      <c r="J25" s="136"/>
    </row>
    <row r="26" spans="1:10" x14ac:dyDescent="0.25">
      <c r="A26" s="133">
        <v>20</v>
      </c>
      <c r="B26" s="197" t="s">
        <v>26</v>
      </c>
      <c r="C26" s="198"/>
      <c r="D26" s="199"/>
      <c r="E26" s="200" t="s">
        <v>10</v>
      </c>
      <c r="F26" s="199"/>
      <c r="G26" s="114">
        <f>G13-G17+G12</f>
        <v>13901.92</v>
      </c>
      <c r="H26" s="114"/>
    </row>
    <row r="27" spans="1:10" ht="33.75" customHeight="1" x14ac:dyDescent="0.25">
      <c r="A27" s="177" t="s">
        <v>27</v>
      </c>
      <c r="B27" s="177"/>
      <c r="C27" s="177"/>
      <c r="D27" s="177"/>
      <c r="E27" s="177"/>
      <c r="F27" s="177"/>
      <c r="G27" s="177"/>
      <c r="H27" s="130"/>
    </row>
    <row r="28" spans="1:10" ht="99.75" x14ac:dyDescent="0.25">
      <c r="A28" s="1" t="s">
        <v>0</v>
      </c>
      <c r="B28" s="179" t="s">
        <v>28</v>
      </c>
      <c r="C28" s="195"/>
      <c r="D28" s="196"/>
      <c r="E28" s="179" t="s">
        <v>2</v>
      </c>
      <c r="F28" s="196"/>
      <c r="G28" s="1" t="s">
        <v>124</v>
      </c>
      <c r="H28" s="1" t="s">
        <v>123</v>
      </c>
    </row>
    <row r="29" spans="1:10" ht="36" x14ac:dyDescent="0.25">
      <c r="A29" s="24"/>
      <c r="B29" s="24" t="s">
        <v>74</v>
      </c>
      <c r="C29" s="64" t="s">
        <v>64</v>
      </c>
      <c r="D29" s="64" t="s">
        <v>65</v>
      </c>
      <c r="E29" s="64" t="s">
        <v>66</v>
      </c>
      <c r="F29" s="64" t="s">
        <v>67</v>
      </c>
      <c r="G29" s="1"/>
      <c r="H29" s="1"/>
    </row>
    <row r="30" spans="1:10" x14ac:dyDescent="0.25">
      <c r="A30" s="1"/>
      <c r="B30" s="1">
        <v>21</v>
      </c>
      <c r="C30" s="1"/>
      <c r="D30" s="1"/>
      <c r="E30" s="1"/>
      <c r="F30" s="65"/>
      <c r="G30" s="1">
        <v>22</v>
      </c>
      <c r="H30" s="1"/>
    </row>
    <row r="31" spans="1:10" ht="85.5" x14ac:dyDescent="0.25">
      <c r="A31" s="14" t="s">
        <v>43</v>
      </c>
      <c r="B31" s="66" t="s">
        <v>30</v>
      </c>
      <c r="C31" s="132"/>
      <c r="D31" s="132"/>
      <c r="E31" s="132"/>
      <c r="F31" s="133" t="s">
        <v>10</v>
      </c>
      <c r="G31" s="68">
        <f>F32+F37+F42+F44+F49</f>
        <v>3232.45</v>
      </c>
      <c r="H31" s="68"/>
    </row>
    <row r="32" spans="1:10" x14ac:dyDescent="0.25">
      <c r="A32" s="14"/>
      <c r="B32" s="69" t="s">
        <v>84</v>
      </c>
      <c r="C32" s="70"/>
      <c r="D32" s="70"/>
      <c r="E32" s="70"/>
      <c r="F32" s="71">
        <f>SUM(F33:F36)</f>
        <v>1402.05</v>
      </c>
      <c r="G32" s="72"/>
      <c r="H32" s="72"/>
    </row>
    <row r="33" spans="1:8" x14ac:dyDescent="0.25">
      <c r="A33" s="14"/>
      <c r="B33" s="70" t="s">
        <v>85</v>
      </c>
      <c r="C33" s="70"/>
      <c r="D33" s="70"/>
      <c r="E33" s="70"/>
      <c r="F33" s="71">
        <v>0</v>
      </c>
      <c r="G33" s="72"/>
      <c r="H33" s="72"/>
    </row>
    <row r="34" spans="1:8" x14ac:dyDescent="0.25">
      <c r="A34" s="14"/>
      <c r="B34" s="70" t="s">
        <v>86</v>
      </c>
      <c r="C34" s="70" t="s">
        <v>69</v>
      </c>
      <c r="D34" s="70">
        <v>1</v>
      </c>
      <c r="E34" s="70">
        <v>949.79</v>
      </c>
      <c r="F34" s="71">
        <f>E34*D34</f>
        <v>949.79</v>
      </c>
      <c r="G34" s="72"/>
      <c r="H34" s="72"/>
    </row>
    <row r="35" spans="1:8" x14ac:dyDescent="0.25">
      <c r="A35" s="14"/>
      <c r="B35" s="70" t="s">
        <v>87</v>
      </c>
      <c r="C35" s="70" t="s">
        <v>69</v>
      </c>
      <c r="D35" s="70">
        <v>1</v>
      </c>
      <c r="E35" s="70">
        <v>452.26</v>
      </c>
      <c r="F35" s="71">
        <f>E35*D35</f>
        <v>452.26</v>
      </c>
      <c r="G35" s="72"/>
      <c r="H35" s="72"/>
    </row>
    <row r="36" spans="1:8" ht="45" x14ac:dyDescent="0.25">
      <c r="A36" s="14"/>
      <c r="B36" s="70" t="s">
        <v>96</v>
      </c>
      <c r="C36" s="70"/>
      <c r="D36" s="70"/>
      <c r="E36" s="70"/>
      <c r="F36" s="71">
        <v>0</v>
      </c>
      <c r="G36" s="72"/>
      <c r="H36" s="72"/>
    </row>
    <row r="37" spans="1:8" ht="28.5" x14ac:dyDescent="0.25">
      <c r="A37" s="14"/>
      <c r="B37" s="73" t="s">
        <v>91</v>
      </c>
      <c r="C37" s="74"/>
      <c r="D37" s="74"/>
      <c r="E37" s="74"/>
      <c r="F37" s="75">
        <v>0</v>
      </c>
      <c r="G37" s="76"/>
      <c r="H37" s="76"/>
    </row>
    <row r="38" spans="1:8" ht="30" x14ac:dyDescent="0.25">
      <c r="A38" s="14"/>
      <c r="B38" s="74" t="s">
        <v>90</v>
      </c>
      <c r="C38" s="74"/>
      <c r="D38" s="74"/>
      <c r="E38" s="74"/>
      <c r="F38" s="75">
        <v>0</v>
      </c>
      <c r="G38" s="76"/>
      <c r="H38" s="76"/>
    </row>
    <row r="39" spans="1:8" ht="30" x14ac:dyDescent="0.25">
      <c r="A39" s="14"/>
      <c r="B39" s="74" t="s">
        <v>88</v>
      </c>
      <c r="C39" s="74"/>
      <c r="D39" s="74"/>
      <c r="E39" s="74"/>
      <c r="F39" s="75">
        <v>0</v>
      </c>
      <c r="G39" s="76"/>
      <c r="H39" s="76"/>
    </row>
    <row r="40" spans="1:8" ht="30" x14ac:dyDescent="0.25">
      <c r="A40" s="14"/>
      <c r="B40" s="74" t="s">
        <v>95</v>
      </c>
      <c r="C40" s="74"/>
      <c r="D40" s="74"/>
      <c r="E40" s="74"/>
      <c r="F40" s="75">
        <v>0</v>
      </c>
      <c r="G40" s="76"/>
      <c r="H40" s="76"/>
    </row>
    <row r="41" spans="1:8" ht="45" x14ac:dyDescent="0.25">
      <c r="A41" s="14"/>
      <c r="B41" s="74" t="s">
        <v>96</v>
      </c>
      <c r="C41" s="74"/>
      <c r="D41" s="74"/>
      <c r="E41" s="74"/>
      <c r="F41" s="75">
        <v>0</v>
      </c>
      <c r="G41" s="76"/>
      <c r="H41" s="76"/>
    </row>
    <row r="42" spans="1:8" x14ac:dyDescent="0.25">
      <c r="A42" s="14"/>
      <c r="B42" s="77" t="s">
        <v>89</v>
      </c>
      <c r="C42" s="78"/>
      <c r="D42" s="78"/>
      <c r="E42" s="78"/>
      <c r="F42" s="79">
        <v>0</v>
      </c>
      <c r="G42" s="80"/>
      <c r="H42" s="80"/>
    </row>
    <row r="43" spans="1:8" ht="30" x14ac:dyDescent="0.25">
      <c r="A43" s="14"/>
      <c r="B43" s="78" t="s">
        <v>90</v>
      </c>
      <c r="C43" s="78"/>
      <c r="D43" s="78"/>
      <c r="E43" s="78"/>
      <c r="F43" s="79">
        <v>0</v>
      </c>
      <c r="G43" s="80"/>
      <c r="H43" s="80"/>
    </row>
    <row r="44" spans="1:8" x14ac:dyDescent="0.25">
      <c r="A44" s="14"/>
      <c r="B44" s="81" t="s">
        <v>92</v>
      </c>
      <c r="C44" s="82"/>
      <c r="D44" s="82"/>
      <c r="E44" s="82"/>
      <c r="F44" s="83">
        <v>0</v>
      </c>
      <c r="G44" s="84"/>
      <c r="H44" s="84"/>
    </row>
    <row r="45" spans="1:8" ht="30" x14ac:dyDescent="0.25">
      <c r="A45" s="14"/>
      <c r="B45" s="82" t="s">
        <v>90</v>
      </c>
      <c r="C45" s="82"/>
      <c r="D45" s="82"/>
      <c r="E45" s="82"/>
      <c r="F45" s="83">
        <v>0</v>
      </c>
      <c r="G45" s="84"/>
      <c r="H45" s="84"/>
    </row>
    <row r="46" spans="1:8" ht="30" x14ac:dyDescent="0.25">
      <c r="A46" s="14"/>
      <c r="B46" s="82" t="s">
        <v>88</v>
      </c>
      <c r="C46" s="82"/>
      <c r="D46" s="82"/>
      <c r="E46" s="82"/>
      <c r="F46" s="83">
        <v>0</v>
      </c>
      <c r="G46" s="84"/>
      <c r="H46" s="84"/>
    </row>
    <row r="47" spans="1:8" ht="30" x14ac:dyDescent="0.25">
      <c r="A47" s="14"/>
      <c r="B47" s="82" t="s">
        <v>95</v>
      </c>
      <c r="C47" s="82"/>
      <c r="D47" s="82"/>
      <c r="E47" s="82"/>
      <c r="F47" s="83">
        <v>0</v>
      </c>
      <c r="G47" s="84"/>
      <c r="H47" s="84"/>
    </row>
    <row r="48" spans="1:8" ht="45" x14ac:dyDescent="0.25">
      <c r="A48" s="14"/>
      <c r="B48" s="82" t="s">
        <v>96</v>
      </c>
      <c r="C48" s="82"/>
      <c r="D48" s="82"/>
      <c r="E48" s="82"/>
      <c r="F48" s="83">
        <v>0</v>
      </c>
      <c r="G48" s="84"/>
      <c r="H48" s="84"/>
    </row>
    <row r="49" spans="1:8" x14ac:dyDescent="0.25">
      <c r="A49" s="14"/>
      <c r="B49" s="85" t="s">
        <v>93</v>
      </c>
      <c r="C49" s="86"/>
      <c r="D49" s="86"/>
      <c r="E49" s="86"/>
      <c r="F49" s="104">
        <f>SUM(F50:F54)</f>
        <v>1830.4</v>
      </c>
      <c r="G49" s="86"/>
      <c r="H49" s="86"/>
    </row>
    <row r="50" spans="1:8" ht="30" x14ac:dyDescent="0.25">
      <c r="A50" s="14"/>
      <c r="B50" s="86" t="s">
        <v>90</v>
      </c>
      <c r="C50" s="86"/>
      <c r="D50" s="86"/>
      <c r="E50" s="86"/>
      <c r="F50" s="104">
        <v>0</v>
      </c>
      <c r="G50" s="86"/>
      <c r="H50" s="86"/>
    </row>
    <row r="51" spans="1:8" ht="30" x14ac:dyDescent="0.25">
      <c r="A51" s="14"/>
      <c r="B51" s="86" t="s">
        <v>88</v>
      </c>
      <c r="C51" s="86"/>
      <c r="D51" s="86"/>
      <c r="E51" s="86"/>
      <c r="F51" s="104">
        <v>0</v>
      </c>
      <c r="G51" s="86"/>
      <c r="H51" s="86"/>
    </row>
    <row r="52" spans="1:8" ht="30" x14ac:dyDescent="0.25">
      <c r="A52" s="14"/>
      <c r="B52" s="86" t="s">
        <v>94</v>
      </c>
      <c r="C52" s="86" t="s">
        <v>135</v>
      </c>
      <c r="D52" s="86"/>
      <c r="E52" s="86"/>
      <c r="F52" s="104">
        <v>1830.4</v>
      </c>
      <c r="G52" s="86"/>
      <c r="H52" s="86"/>
    </row>
    <row r="53" spans="1:8" ht="30" x14ac:dyDescent="0.25">
      <c r="A53" s="14"/>
      <c r="B53" s="86" t="s">
        <v>95</v>
      </c>
      <c r="C53" s="86"/>
      <c r="D53" s="86"/>
      <c r="E53" s="86"/>
      <c r="F53" s="104">
        <v>0</v>
      </c>
      <c r="G53" s="86"/>
      <c r="H53" s="86"/>
    </row>
    <row r="54" spans="1:8" ht="45" x14ac:dyDescent="0.25">
      <c r="A54" s="14"/>
      <c r="B54" s="86" t="s">
        <v>96</v>
      </c>
      <c r="C54" s="86"/>
      <c r="D54" s="86"/>
      <c r="E54" s="86"/>
      <c r="F54" s="104">
        <v>0</v>
      </c>
      <c r="G54" s="86"/>
      <c r="H54" s="86"/>
    </row>
    <row r="55" spans="1:8" ht="28.5" x14ac:dyDescent="0.25">
      <c r="A55" s="14" t="s">
        <v>44</v>
      </c>
      <c r="B55" s="66" t="s">
        <v>31</v>
      </c>
      <c r="C55" s="132"/>
      <c r="D55" s="132"/>
      <c r="E55" s="132"/>
      <c r="F55" s="133" t="s">
        <v>10</v>
      </c>
      <c r="G55" s="68">
        <f>F56+F57+F58</f>
        <v>305.96100000000001</v>
      </c>
      <c r="H55" s="68"/>
    </row>
    <row r="56" spans="1:8" x14ac:dyDescent="0.25">
      <c r="A56" s="14"/>
      <c r="B56" s="87" t="s">
        <v>97</v>
      </c>
      <c r="C56" s="87" t="s">
        <v>125</v>
      </c>
      <c r="D56" s="87">
        <v>5</v>
      </c>
      <c r="E56" s="87">
        <v>6</v>
      </c>
      <c r="F56" s="88">
        <f>E56*D56</f>
        <v>30</v>
      </c>
      <c r="G56" s="89"/>
      <c r="H56" s="89"/>
    </row>
    <row r="57" spans="1:8" ht="30" x14ac:dyDescent="0.25">
      <c r="A57" s="14"/>
      <c r="B57" s="87" t="s">
        <v>98</v>
      </c>
      <c r="C57" s="87" t="s">
        <v>125</v>
      </c>
      <c r="D57" s="87">
        <v>5</v>
      </c>
      <c r="E57" s="87">
        <v>30</v>
      </c>
      <c r="F57" s="88">
        <f>E57*D57</f>
        <v>150</v>
      </c>
      <c r="G57" s="89"/>
      <c r="H57" s="89"/>
    </row>
    <row r="58" spans="1:8" ht="30" x14ac:dyDescent="0.25">
      <c r="A58" s="14"/>
      <c r="B58" s="87" t="s">
        <v>100</v>
      </c>
      <c r="C58" s="87" t="s">
        <v>10</v>
      </c>
      <c r="D58" s="116">
        <f>G13</f>
        <v>4198.7</v>
      </c>
      <c r="E58" s="87">
        <v>0.03</v>
      </c>
      <c r="F58" s="117">
        <f>D58*E58</f>
        <v>125.96099999999998</v>
      </c>
      <c r="G58" s="89"/>
      <c r="H58" s="89"/>
    </row>
    <row r="59" spans="1:8" x14ac:dyDescent="0.25">
      <c r="A59" s="14"/>
      <c r="B59" s="87" t="s">
        <v>99</v>
      </c>
      <c r="C59" s="87"/>
      <c r="D59" s="87"/>
      <c r="E59" s="87"/>
      <c r="F59" s="88">
        <v>0</v>
      </c>
      <c r="G59" s="89"/>
      <c r="H59" s="89"/>
    </row>
    <row r="60" spans="1:8" ht="57" x14ac:dyDescent="0.25">
      <c r="A60" s="14" t="s">
        <v>45</v>
      </c>
      <c r="B60" s="66" t="s">
        <v>32</v>
      </c>
      <c r="C60" s="132"/>
      <c r="D60" s="132"/>
      <c r="E60" s="132"/>
      <c r="F60" s="133" t="s">
        <v>10</v>
      </c>
      <c r="G60" s="68">
        <v>0</v>
      </c>
      <c r="H60" s="68"/>
    </row>
    <row r="61" spans="1:8" ht="30" x14ac:dyDescent="0.25">
      <c r="A61" s="59" t="s">
        <v>46</v>
      </c>
      <c r="B61" s="90" t="s">
        <v>33</v>
      </c>
      <c r="C61" s="90"/>
      <c r="D61" s="90"/>
      <c r="E61" s="90"/>
      <c r="F61" s="91" t="s">
        <v>10</v>
      </c>
      <c r="G61" s="92">
        <v>0</v>
      </c>
      <c r="H61" s="92"/>
    </row>
    <row r="62" spans="1:8" ht="85.5" x14ac:dyDescent="0.25">
      <c r="A62" s="14" t="s">
        <v>47</v>
      </c>
      <c r="B62" s="66" t="s">
        <v>34</v>
      </c>
      <c r="C62" s="132"/>
      <c r="D62" s="132"/>
      <c r="E62" s="132"/>
      <c r="F62" s="133" t="s">
        <v>10</v>
      </c>
      <c r="G62" s="68">
        <f>SUM(F63:F73)</f>
        <v>0</v>
      </c>
      <c r="H62" s="68"/>
    </row>
    <row r="63" spans="1:8" ht="45" x14ac:dyDescent="0.25">
      <c r="A63" s="14"/>
      <c r="B63" s="93" t="s">
        <v>63</v>
      </c>
      <c r="C63" s="94" t="s">
        <v>69</v>
      </c>
      <c r="D63" s="94">
        <v>1</v>
      </c>
      <c r="E63" s="94"/>
      <c r="F63" s="95">
        <f>E63*D63</f>
        <v>0</v>
      </c>
      <c r="G63" s="95"/>
      <c r="H63" s="96"/>
    </row>
    <row r="64" spans="1:8" x14ac:dyDescent="0.25">
      <c r="A64" s="14"/>
      <c r="B64" s="93" t="s">
        <v>56</v>
      </c>
      <c r="C64" s="94" t="s">
        <v>70</v>
      </c>
      <c r="D64" s="94"/>
      <c r="E64" s="94"/>
      <c r="F64" s="95">
        <f t="shared" ref="F64:F73" si="0">E64*D64</f>
        <v>0</v>
      </c>
      <c r="G64" s="95"/>
      <c r="H64" s="96"/>
    </row>
    <row r="65" spans="1:8" x14ac:dyDescent="0.25">
      <c r="A65" s="14"/>
      <c r="B65" s="93" t="s">
        <v>57</v>
      </c>
      <c r="C65" s="94" t="s">
        <v>70</v>
      </c>
      <c r="D65" s="94"/>
      <c r="E65" s="94"/>
      <c r="F65" s="95">
        <f t="shared" si="0"/>
        <v>0</v>
      </c>
      <c r="G65" s="95"/>
      <c r="H65" s="96"/>
    </row>
    <row r="66" spans="1:8" x14ac:dyDescent="0.25">
      <c r="A66" s="97"/>
      <c r="B66" s="134" t="s">
        <v>58</v>
      </c>
      <c r="C66" s="99" t="s">
        <v>70</v>
      </c>
      <c r="D66" s="99"/>
      <c r="E66" s="99"/>
      <c r="F66" s="95">
        <f t="shared" si="0"/>
        <v>0</v>
      </c>
      <c r="G66" s="100"/>
      <c r="H66" s="98"/>
    </row>
    <row r="67" spans="1:8" x14ac:dyDescent="0.25">
      <c r="A67" s="14"/>
      <c r="B67" s="135" t="s">
        <v>59</v>
      </c>
      <c r="C67" s="94"/>
      <c r="D67" s="94"/>
      <c r="E67" s="94"/>
      <c r="F67" s="95">
        <f t="shared" si="0"/>
        <v>0</v>
      </c>
      <c r="G67" s="95"/>
      <c r="H67" s="96"/>
    </row>
    <row r="68" spans="1:8" x14ac:dyDescent="0.25">
      <c r="A68" s="14"/>
      <c r="B68" s="93" t="s">
        <v>71</v>
      </c>
      <c r="C68" s="94"/>
      <c r="D68" s="94"/>
      <c r="E68" s="94"/>
      <c r="F68" s="95">
        <f t="shared" si="0"/>
        <v>0</v>
      </c>
      <c r="G68" s="95"/>
      <c r="H68" s="96"/>
    </row>
    <row r="69" spans="1:8" x14ac:dyDescent="0.25">
      <c r="A69" s="14"/>
      <c r="B69" s="93" t="s">
        <v>72</v>
      </c>
      <c r="C69" s="94"/>
      <c r="D69" s="94"/>
      <c r="E69" s="94"/>
      <c r="F69" s="95">
        <f t="shared" si="0"/>
        <v>0</v>
      </c>
      <c r="G69" s="95"/>
      <c r="H69" s="96"/>
    </row>
    <row r="70" spans="1:8" x14ac:dyDescent="0.25">
      <c r="A70" s="14"/>
      <c r="B70" s="93" t="s">
        <v>73</v>
      </c>
      <c r="C70" s="94"/>
      <c r="D70" s="94"/>
      <c r="E70" s="94"/>
      <c r="F70" s="95">
        <f t="shared" si="0"/>
        <v>0</v>
      </c>
      <c r="G70" s="95"/>
      <c r="H70" s="96"/>
    </row>
    <row r="71" spans="1:8" ht="30" x14ac:dyDescent="0.25">
      <c r="A71" s="14"/>
      <c r="B71" s="93" t="s">
        <v>61</v>
      </c>
      <c r="C71" s="94"/>
      <c r="D71" s="94"/>
      <c r="E71" s="94"/>
      <c r="F71" s="95">
        <f t="shared" si="0"/>
        <v>0</v>
      </c>
      <c r="G71" s="95"/>
      <c r="H71" s="96"/>
    </row>
    <row r="72" spans="1:8" x14ac:dyDescent="0.25">
      <c r="A72" s="14"/>
      <c r="B72" s="93" t="s">
        <v>62</v>
      </c>
      <c r="C72" s="94"/>
      <c r="D72" s="94"/>
      <c r="E72" s="94"/>
      <c r="F72" s="95">
        <f t="shared" si="0"/>
        <v>0</v>
      </c>
      <c r="G72" s="95"/>
      <c r="H72" s="96"/>
    </row>
    <row r="73" spans="1:8" ht="30" x14ac:dyDescent="0.25">
      <c r="A73" s="14"/>
      <c r="B73" s="93" t="s">
        <v>60</v>
      </c>
      <c r="C73" s="94"/>
      <c r="D73" s="94"/>
      <c r="E73" s="93"/>
      <c r="F73" s="95">
        <f t="shared" si="0"/>
        <v>0</v>
      </c>
      <c r="G73" s="95"/>
      <c r="H73" s="96"/>
    </row>
    <row r="74" spans="1:8" ht="42.75" x14ac:dyDescent="0.25">
      <c r="A74" s="14" t="s">
        <v>48</v>
      </c>
      <c r="B74" s="66" t="s">
        <v>35</v>
      </c>
      <c r="C74" s="132"/>
      <c r="D74" s="132"/>
      <c r="E74" s="132"/>
      <c r="F74" s="133" t="s">
        <v>10</v>
      </c>
      <c r="G74" s="68">
        <v>0</v>
      </c>
      <c r="H74" s="68"/>
    </row>
    <row r="75" spans="1:8" ht="42.75" x14ac:dyDescent="0.25">
      <c r="A75" s="14" t="s">
        <v>49</v>
      </c>
      <c r="B75" s="66" t="s">
        <v>36</v>
      </c>
      <c r="C75" s="132"/>
      <c r="D75" s="132"/>
      <c r="E75" s="132"/>
      <c r="F75" s="133" t="s">
        <v>10</v>
      </c>
      <c r="G75" s="68">
        <v>0</v>
      </c>
      <c r="H75" s="68"/>
    </row>
    <row r="76" spans="1:8" ht="42.75" x14ac:dyDescent="0.25">
      <c r="A76" s="14" t="s">
        <v>50</v>
      </c>
      <c r="B76" s="66" t="s">
        <v>37</v>
      </c>
      <c r="C76" s="132"/>
      <c r="D76" s="132"/>
      <c r="E76" s="132"/>
      <c r="F76" s="133" t="s">
        <v>10</v>
      </c>
      <c r="G76" s="68">
        <f>F77+F78+F79</f>
        <v>173</v>
      </c>
      <c r="H76" s="68"/>
    </row>
    <row r="77" spans="1:8" x14ac:dyDescent="0.25">
      <c r="A77" s="14"/>
      <c r="B77" s="101" t="s">
        <v>76</v>
      </c>
      <c r="C77" s="101" t="s">
        <v>70</v>
      </c>
      <c r="D77" s="101">
        <v>173</v>
      </c>
      <c r="E77" s="101">
        <v>1</v>
      </c>
      <c r="F77" s="102">
        <f>D77*E77</f>
        <v>173</v>
      </c>
      <c r="G77" s="103"/>
      <c r="H77" s="103"/>
    </row>
    <row r="78" spans="1:8" ht="30" x14ac:dyDescent="0.25">
      <c r="A78" s="14"/>
      <c r="B78" s="101" t="s">
        <v>77</v>
      </c>
      <c r="C78" s="101"/>
      <c r="D78" s="101"/>
      <c r="E78" s="101"/>
      <c r="F78" s="102">
        <v>0</v>
      </c>
      <c r="G78" s="103"/>
      <c r="H78" s="103"/>
    </row>
    <row r="79" spans="1:8" x14ac:dyDescent="0.25">
      <c r="A79" s="14"/>
      <c r="B79" s="101" t="s">
        <v>78</v>
      </c>
      <c r="C79" s="101"/>
      <c r="D79" s="101"/>
      <c r="E79" s="101"/>
      <c r="F79" s="102">
        <v>0</v>
      </c>
      <c r="G79" s="103"/>
      <c r="H79" s="103"/>
    </row>
    <row r="80" spans="1:8" ht="42.75" x14ac:dyDescent="0.25">
      <c r="A80" s="14" t="s">
        <v>51</v>
      </c>
      <c r="B80" s="66" t="s">
        <v>38</v>
      </c>
      <c r="C80" s="132"/>
      <c r="D80" s="132"/>
      <c r="E80" s="132"/>
      <c r="F80" s="133" t="s">
        <v>10</v>
      </c>
      <c r="G80" s="68">
        <v>0</v>
      </c>
      <c r="H80" s="68"/>
    </row>
    <row r="81" spans="1:8" ht="57" x14ac:dyDescent="0.25">
      <c r="A81" s="14" t="s">
        <v>52</v>
      </c>
      <c r="B81" s="66" t="s">
        <v>39</v>
      </c>
      <c r="C81" s="132" t="s">
        <v>70</v>
      </c>
      <c r="D81" s="132">
        <f>D77</f>
        <v>173</v>
      </c>
      <c r="E81" s="132">
        <v>1.1599999999999999</v>
      </c>
      <c r="F81" s="133" t="s">
        <v>10</v>
      </c>
      <c r="G81" s="68">
        <f>E81*D81</f>
        <v>200.67999999999998</v>
      </c>
      <c r="H81" s="68"/>
    </row>
    <row r="82" spans="1:8" x14ac:dyDescent="0.25">
      <c r="A82" s="14"/>
      <c r="B82" s="86" t="s">
        <v>101</v>
      </c>
      <c r="C82" s="86"/>
      <c r="D82" s="86"/>
      <c r="E82" s="86"/>
      <c r="F82" s="104">
        <v>0</v>
      </c>
      <c r="G82" s="105"/>
      <c r="H82" s="105"/>
    </row>
    <row r="83" spans="1:8" x14ac:dyDescent="0.25">
      <c r="A83" s="14"/>
      <c r="B83" s="86" t="s">
        <v>102</v>
      </c>
      <c r="C83" s="86"/>
      <c r="D83" s="86"/>
      <c r="E83" s="86"/>
      <c r="F83" s="104">
        <v>0</v>
      </c>
      <c r="G83" s="105"/>
      <c r="H83" s="105"/>
    </row>
    <row r="84" spans="1:8" x14ac:dyDescent="0.25">
      <c r="A84" s="14"/>
      <c r="B84" s="86" t="s">
        <v>103</v>
      </c>
      <c r="C84" s="86"/>
      <c r="D84" s="86"/>
      <c r="E84" s="86"/>
      <c r="F84" s="104">
        <v>0</v>
      </c>
      <c r="G84" s="105"/>
      <c r="H84" s="105"/>
    </row>
    <row r="85" spans="1:8" x14ac:dyDescent="0.25">
      <c r="A85" s="14"/>
      <c r="B85" s="86" t="s">
        <v>104</v>
      </c>
      <c r="C85" s="86"/>
      <c r="D85" s="86"/>
      <c r="E85" s="86"/>
      <c r="F85" s="104">
        <v>0</v>
      </c>
      <c r="G85" s="105"/>
      <c r="H85" s="105"/>
    </row>
    <row r="86" spans="1:8" x14ac:dyDescent="0.25">
      <c r="A86" s="14"/>
      <c r="B86" s="86" t="s">
        <v>105</v>
      </c>
      <c r="C86" s="86"/>
      <c r="D86" s="86"/>
      <c r="E86" s="86"/>
      <c r="F86" s="104">
        <v>0</v>
      </c>
      <c r="G86" s="105"/>
      <c r="H86" s="105"/>
    </row>
    <row r="87" spans="1:8" x14ac:dyDescent="0.25">
      <c r="A87" s="14"/>
      <c r="B87" s="86" t="s">
        <v>106</v>
      </c>
      <c r="C87" s="86"/>
      <c r="D87" s="86"/>
      <c r="E87" s="86"/>
      <c r="F87" s="104">
        <v>0</v>
      </c>
      <c r="G87" s="105"/>
      <c r="H87" s="105"/>
    </row>
    <row r="88" spans="1:8" x14ac:dyDescent="0.25">
      <c r="A88" s="14"/>
      <c r="B88" s="86" t="s">
        <v>107</v>
      </c>
      <c r="C88" s="86"/>
      <c r="D88" s="86"/>
      <c r="E88" s="86"/>
      <c r="F88" s="104">
        <v>0</v>
      </c>
      <c r="G88" s="105"/>
      <c r="H88" s="105"/>
    </row>
    <row r="89" spans="1:8" x14ac:dyDescent="0.25">
      <c r="A89" s="14"/>
      <c r="B89" s="86" t="s">
        <v>108</v>
      </c>
      <c r="C89" s="86"/>
      <c r="D89" s="86"/>
      <c r="E89" s="86"/>
      <c r="F89" s="104">
        <v>0</v>
      </c>
      <c r="G89" s="105"/>
      <c r="H89" s="105"/>
    </row>
    <row r="90" spans="1:8" x14ac:dyDescent="0.25">
      <c r="A90" s="14"/>
      <c r="B90" s="106" t="s">
        <v>109</v>
      </c>
      <c r="C90" s="132"/>
      <c r="D90" s="132"/>
      <c r="E90" s="132"/>
      <c r="F90" s="133">
        <v>0</v>
      </c>
      <c r="G90" s="68"/>
      <c r="H90" s="68"/>
    </row>
    <row r="91" spans="1:8" ht="71.25" x14ac:dyDescent="0.25">
      <c r="A91" s="14" t="s">
        <v>53</v>
      </c>
      <c r="B91" s="66" t="s">
        <v>40</v>
      </c>
      <c r="C91" s="132"/>
      <c r="D91" s="132"/>
      <c r="E91" s="132"/>
      <c r="F91" s="133" t="s">
        <v>10</v>
      </c>
      <c r="G91" s="68">
        <f>F92</f>
        <v>25.95</v>
      </c>
      <c r="H91" s="68"/>
    </row>
    <row r="92" spans="1:8" x14ac:dyDescent="0.25">
      <c r="A92" s="59"/>
      <c r="B92" s="101" t="s">
        <v>113</v>
      </c>
      <c r="C92" s="101" t="s">
        <v>70</v>
      </c>
      <c r="D92" s="101">
        <f>D77</f>
        <v>173</v>
      </c>
      <c r="E92" s="101">
        <v>0.15</v>
      </c>
      <c r="F92" s="102">
        <f>D92*E92</f>
        <v>25.95</v>
      </c>
      <c r="G92" s="103"/>
      <c r="H92" s="103"/>
    </row>
    <row r="93" spans="1:8" ht="114" x14ac:dyDescent="0.25">
      <c r="A93" s="14" t="s">
        <v>54</v>
      </c>
      <c r="B93" s="66" t="s">
        <v>41</v>
      </c>
      <c r="C93" s="132"/>
      <c r="D93" s="132"/>
      <c r="E93" s="132"/>
      <c r="F93" s="133" t="s">
        <v>10</v>
      </c>
      <c r="G93" s="68">
        <v>0</v>
      </c>
      <c r="H93" s="68"/>
    </row>
    <row r="94" spans="1:8" x14ac:dyDescent="0.25">
      <c r="A94" s="14"/>
      <c r="B94" s="107" t="s">
        <v>110</v>
      </c>
      <c r="C94" s="107"/>
      <c r="D94" s="107"/>
      <c r="E94" s="107"/>
      <c r="F94" s="108">
        <v>0</v>
      </c>
      <c r="G94" s="109">
        <v>0</v>
      </c>
      <c r="H94" s="109"/>
    </row>
    <row r="95" spans="1:8" ht="30" x14ac:dyDescent="0.25">
      <c r="A95" s="14"/>
      <c r="B95" s="107" t="s">
        <v>111</v>
      </c>
      <c r="C95" s="107"/>
      <c r="D95" s="107"/>
      <c r="E95" s="107"/>
      <c r="F95" s="108">
        <v>0</v>
      </c>
      <c r="G95" s="109">
        <v>0</v>
      </c>
      <c r="H95" s="109"/>
    </row>
    <row r="96" spans="1:8" ht="30" x14ac:dyDescent="0.25">
      <c r="A96" s="14"/>
      <c r="B96" s="107" t="s">
        <v>112</v>
      </c>
      <c r="C96" s="107"/>
      <c r="D96" s="107"/>
      <c r="E96" s="107"/>
      <c r="F96" s="108">
        <v>0</v>
      </c>
      <c r="G96" s="109">
        <v>0</v>
      </c>
      <c r="H96" s="109"/>
    </row>
    <row r="97" spans="1:8" ht="28.5" x14ac:dyDescent="0.25">
      <c r="A97" s="14" t="s">
        <v>55</v>
      </c>
      <c r="B97" s="123" t="s">
        <v>127</v>
      </c>
      <c r="C97" s="118"/>
      <c r="D97" s="118"/>
      <c r="E97" s="118"/>
      <c r="F97" s="133" t="s">
        <v>10</v>
      </c>
      <c r="G97" s="119">
        <v>0</v>
      </c>
      <c r="H97" s="119"/>
    </row>
    <row r="98" spans="1:8" x14ac:dyDescent="0.25">
      <c r="B98" s="120" t="s">
        <v>129</v>
      </c>
      <c r="C98" s="120" t="s">
        <v>134</v>
      </c>
      <c r="D98" s="120">
        <v>1</v>
      </c>
      <c r="E98" s="120"/>
      <c r="F98" s="121">
        <v>0</v>
      </c>
      <c r="G98" s="122"/>
      <c r="H98" s="122"/>
    </row>
    <row r="99" spans="1:8" ht="28.5" x14ac:dyDescent="0.25">
      <c r="A99" s="14" t="s">
        <v>126</v>
      </c>
      <c r="B99" s="66" t="s">
        <v>42</v>
      </c>
      <c r="C99" s="132"/>
      <c r="D99" s="132"/>
      <c r="E99" s="132"/>
      <c r="F99" s="133" t="s">
        <v>10</v>
      </c>
      <c r="G99" s="68">
        <v>0</v>
      </c>
      <c r="H99" s="68"/>
    </row>
    <row r="100" spans="1:8" x14ac:dyDescent="0.25">
      <c r="A100" s="97"/>
      <c r="B100" s="110" t="s">
        <v>80</v>
      </c>
      <c r="C100" s="110"/>
      <c r="D100" s="110"/>
      <c r="E100" s="110"/>
      <c r="F100" s="110"/>
      <c r="G100" s="110"/>
      <c r="H100" s="110"/>
    </row>
    <row r="101" spans="1:8" x14ac:dyDescent="0.25">
      <c r="A101" s="97"/>
      <c r="B101" s="110" t="s">
        <v>81</v>
      </c>
      <c r="C101" s="110"/>
      <c r="D101" s="110"/>
      <c r="E101" s="110"/>
      <c r="F101" s="110"/>
      <c r="G101" s="110"/>
      <c r="H101" s="110"/>
    </row>
    <row r="102" spans="1:8" x14ac:dyDescent="0.25">
      <c r="A102" s="97"/>
      <c r="B102" s="110" t="s">
        <v>79</v>
      </c>
      <c r="C102" s="110"/>
      <c r="D102" s="110"/>
      <c r="E102" s="110"/>
      <c r="F102" s="110"/>
      <c r="G102" s="126">
        <v>95.15</v>
      </c>
      <c r="H102" s="110"/>
    </row>
    <row r="103" spans="1:8" x14ac:dyDescent="0.25">
      <c r="A103" s="97"/>
      <c r="B103" s="110" t="s">
        <v>82</v>
      </c>
      <c r="C103" s="110"/>
      <c r="D103" s="110"/>
      <c r="E103" s="110"/>
      <c r="F103" s="110"/>
      <c r="G103" s="139">
        <v>0</v>
      </c>
      <c r="H103" s="110"/>
    </row>
    <row r="105" spans="1:8" ht="15.75" x14ac:dyDescent="0.25">
      <c r="B105" s="192" t="s">
        <v>115</v>
      </c>
      <c r="C105" s="192"/>
      <c r="D105" s="192"/>
      <c r="E105" s="193"/>
      <c r="F105" s="193"/>
      <c r="G105" s="193"/>
    </row>
    <row r="106" spans="1:8" ht="15.75" x14ac:dyDescent="0.25">
      <c r="B106" s="194" t="s">
        <v>116</v>
      </c>
      <c r="C106" s="194"/>
      <c r="D106" s="194"/>
      <c r="E106" s="194" t="s">
        <v>117</v>
      </c>
      <c r="F106" s="194"/>
      <c r="G106" s="194"/>
    </row>
    <row r="107" spans="1:8" ht="15.75" x14ac:dyDescent="0.25">
      <c r="B107" s="194" t="s">
        <v>119</v>
      </c>
      <c r="C107" s="194"/>
      <c r="D107" s="194"/>
      <c r="E107" s="194" t="s">
        <v>118</v>
      </c>
      <c r="F107" s="194"/>
      <c r="G107" s="194"/>
    </row>
  </sheetData>
  <mergeCells count="58">
    <mergeCell ref="B9:D9"/>
    <mergeCell ref="E9:F9"/>
    <mergeCell ref="A2:H2"/>
    <mergeCell ref="A3:H3"/>
    <mergeCell ref="B4:D4"/>
    <mergeCell ref="E4:F4"/>
    <mergeCell ref="B5:D5"/>
    <mergeCell ref="E5:F5"/>
    <mergeCell ref="B6:D6"/>
    <mergeCell ref="E6:F6"/>
    <mergeCell ref="B7:D7"/>
    <mergeCell ref="E7:F7"/>
    <mergeCell ref="A8:G8"/>
    <mergeCell ref="H14:H15"/>
    <mergeCell ref="B15:D15"/>
    <mergeCell ref="E15:F15"/>
    <mergeCell ref="B10:D10"/>
    <mergeCell ref="E10:F10"/>
    <mergeCell ref="B11:D11"/>
    <mergeCell ref="E11:F11"/>
    <mergeCell ref="B12:D12"/>
    <mergeCell ref="E12:F12"/>
    <mergeCell ref="B13:D13"/>
    <mergeCell ref="E13:F13"/>
    <mergeCell ref="B14:D14"/>
    <mergeCell ref="E14:F14"/>
    <mergeCell ref="G14:G15"/>
    <mergeCell ref="B16:D16"/>
    <mergeCell ref="E16:F16"/>
    <mergeCell ref="B17:D17"/>
    <mergeCell ref="E17:F17"/>
    <mergeCell ref="B18:D18"/>
    <mergeCell ref="E18:F18"/>
    <mergeCell ref="B19:D19"/>
    <mergeCell ref="E19:F19"/>
    <mergeCell ref="B20:D20"/>
    <mergeCell ref="E20:F20"/>
    <mergeCell ref="B21:D21"/>
    <mergeCell ref="E21:F21"/>
    <mergeCell ref="B28:D28"/>
    <mergeCell ref="E28:F28"/>
    <mergeCell ref="B22:D22"/>
    <mergeCell ref="E22:F22"/>
    <mergeCell ref="B23:D23"/>
    <mergeCell ref="E23:F23"/>
    <mergeCell ref="B24:D24"/>
    <mergeCell ref="E24:F24"/>
    <mergeCell ref="B25:D25"/>
    <mergeCell ref="E25:F25"/>
    <mergeCell ref="B26:D26"/>
    <mergeCell ref="E26:F26"/>
    <mergeCell ref="A27:G27"/>
    <mergeCell ref="B105:D105"/>
    <mergeCell ref="E105:G105"/>
    <mergeCell ref="B106:D106"/>
    <mergeCell ref="E106:G106"/>
    <mergeCell ref="B107:D107"/>
    <mergeCell ref="E107:G10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7"/>
  <sheetViews>
    <sheetView workbookViewId="0">
      <selection activeCell="A8" sqref="A8:G8"/>
    </sheetView>
  </sheetViews>
  <sheetFormatPr defaultRowHeight="15" x14ac:dyDescent="0.25"/>
  <cols>
    <col min="1" max="1" width="5.5703125" style="111" bestFit="1" customWidth="1"/>
    <col min="2" max="2" width="35.28515625" style="111" bestFit="1" customWidth="1"/>
    <col min="3" max="4" width="9.140625" style="111"/>
    <col min="5" max="5" width="8.85546875" style="111" bestFit="1" customWidth="1"/>
    <col min="6" max="6" width="9" style="111" customWidth="1"/>
    <col min="7" max="7" width="11.28515625" style="111" bestFit="1" customWidth="1"/>
    <col min="8" max="8" width="9.140625" style="111"/>
  </cols>
  <sheetData>
    <row r="2" spans="1:8" ht="18.75" x14ac:dyDescent="0.25">
      <c r="A2" s="176" t="s">
        <v>68</v>
      </c>
      <c r="B2" s="176"/>
      <c r="C2" s="176"/>
      <c r="D2" s="176"/>
      <c r="E2" s="176"/>
      <c r="F2" s="176"/>
      <c r="G2" s="176"/>
      <c r="H2" s="176"/>
    </row>
    <row r="3" spans="1:8" ht="15" customHeight="1" x14ac:dyDescent="0.25">
      <c r="A3" s="185" t="s">
        <v>133</v>
      </c>
      <c r="B3" s="185"/>
      <c r="C3" s="185"/>
      <c r="D3" s="185"/>
      <c r="E3" s="185"/>
      <c r="F3" s="185"/>
      <c r="G3" s="185"/>
      <c r="H3" s="185"/>
    </row>
    <row r="4" spans="1:8" ht="28.5" x14ac:dyDescent="0.25">
      <c r="A4" s="23" t="s">
        <v>0</v>
      </c>
      <c r="B4" s="179" t="s">
        <v>1</v>
      </c>
      <c r="C4" s="198"/>
      <c r="D4" s="198"/>
      <c r="E4" s="179" t="s">
        <v>2</v>
      </c>
      <c r="F4" s="199"/>
      <c r="G4" s="1" t="s">
        <v>3</v>
      </c>
      <c r="H4" s="1" t="s">
        <v>123</v>
      </c>
    </row>
    <row r="5" spans="1:8" x14ac:dyDescent="0.25">
      <c r="A5" s="133">
        <v>1</v>
      </c>
      <c r="B5" s="197" t="s">
        <v>4</v>
      </c>
      <c r="C5" s="198"/>
      <c r="D5" s="199"/>
      <c r="E5" s="200" t="s">
        <v>5</v>
      </c>
      <c r="F5" s="199"/>
      <c r="G5" s="112">
        <v>44244</v>
      </c>
      <c r="H5" s="112"/>
    </row>
    <row r="6" spans="1:8" x14ac:dyDescent="0.25">
      <c r="A6" s="133">
        <v>2</v>
      </c>
      <c r="B6" s="197" t="s">
        <v>6</v>
      </c>
      <c r="C6" s="198"/>
      <c r="D6" s="199"/>
      <c r="E6" s="200" t="s">
        <v>5</v>
      </c>
      <c r="F6" s="199"/>
      <c r="G6" s="112">
        <v>43952</v>
      </c>
      <c r="H6" s="112"/>
    </row>
    <row r="7" spans="1:8" x14ac:dyDescent="0.25">
      <c r="A7" s="133">
        <v>3</v>
      </c>
      <c r="B7" s="197" t="s">
        <v>7</v>
      </c>
      <c r="C7" s="198"/>
      <c r="D7" s="199"/>
      <c r="E7" s="200" t="s">
        <v>5</v>
      </c>
      <c r="F7" s="199"/>
      <c r="G7" s="112">
        <v>43982</v>
      </c>
      <c r="H7" s="112"/>
    </row>
    <row r="8" spans="1:8" x14ac:dyDescent="0.25">
      <c r="A8" s="177" t="s">
        <v>8</v>
      </c>
      <c r="B8" s="177"/>
      <c r="C8" s="177"/>
      <c r="D8" s="177"/>
      <c r="E8" s="177"/>
      <c r="F8" s="177"/>
      <c r="G8" s="177"/>
      <c r="H8" s="130"/>
    </row>
    <row r="9" spans="1:8" ht="28.5" x14ac:dyDescent="0.25">
      <c r="A9" s="1" t="s">
        <v>0</v>
      </c>
      <c r="B9" s="202" t="s">
        <v>1</v>
      </c>
      <c r="C9" s="203"/>
      <c r="D9" s="204"/>
      <c r="E9" s="179" t="s">
        <v>2</v>
      </c>
      <c r="F9" s="199"/>
      <c r="G9" s="1" t="s">
        <v>3</v>
      </c>
      <c r="H9" s="1" t="s">
        <v>123</v>
      </c>
    </row>
    <row r="10" spans="1:8" x14ac:dyDescent="0.25">
      <c r="A10" s="133">
        <v>4</v>
      </c>
      <c r="B10" s="197" t="s">
        <v>9</v>
      </c>
      <c r="C10" s="198"/>
      <c r="D10" s="199"/>
      <c r="E10" s="200" t="s">
        <v>10</v>
      </c>
      <c r="F10" s="199"/>
      <c r="G10" s="68">
        <v>0</v>
      </c>
      <c r="H10" s="68"/>
    </row>
    <row r="11" spans="1:8" ht="34.5" customHeight="1" x14ac:dyDescent="0.25">
      <c r="A11" s="133">
        <v>5</v>
      </c>
      <c r="B11" s="197" t="s">
        <v>11</v>
      </c>
      <c r="C11" s="198"/>
      <c r="D11" s="199"/>
      <c r="E11" s="200" t="s">
        <v>10</v>
      </c>
      <c r="F11" s="199"/>
      <c r="G11" s="131">
        <v>0</v>
      </c>
      <c r="H11" s="114"/>
    </row>
    <row r="12" spans="1:8" x14ac:dyDescent="0.25">
      <c r="A12" s="133">
        <v>6</v>
      </c>
      <c r="B12" s="197" t="s">
        <v>12</v>
      </c>
      <c r="C12" s="198"/>
      <c r="D12" s="199"/>
      <c r="E12" s="200" t="s">
        <v>10</v>
      </c>
      <c r="F12" s="199"/>
      <c r="G12" s="131">
        <v>11857.45</v>
      </c>
      <c r="H12" s="114"/>
    </row>
    <row r="13" spans="1:8" ht="31.5" customHeight="1" x14ac:dyDescent="0.25">
      <c r="A13" s="133">
        <v>7</v>
      </c>
      <c r="B13" s="197" t="s">
        <v>13</v>
      </c>
      <c r="C13" s="198"/>
      <c r="D13" s="199"/>
      <c r="E13" s="200" t="s">
        <v>10</v>
      </c>
      <c r="F13" s="199"/>
      <c r="G13" s="114">
        <f>G14+G16</f>
        <v>4198.7</v>
      </c>
      <c r="H13" s="114"/>
    </row>
    <row r="14" spans="1:8" x14ac:dyDescent="0.25">
      <c r="A14" s="133">
        <v>8</v>
      </c>
      <c r="B14" s="197" t="s">
        <v>14</v>
      </c>
      <c r="C14" s="198"/>
      <c r="D14" s="199"/>
      <c r="E14" s="200" t="s">
        <v>10</v>
      </c>
      <c r="F14" s="199"/>
      <c r="G14" s="201">
        <f>4198.7-G16</f>
        <v>3988.7599999999998</v>
      </c>
      <c r="H14" s="201"/>
    </row>
    <row r="15" spans="1:8" x14ac:dyDescent="0.25">
      <c r="A15" s="133">
        <v>9</v>
      </c>
      <c r="B15" s="197" t="s">
        <v>15</v>
      </c>
      <c r="C15" s="198"/>
      <c r="D15" s="199"/>
      <c r="E15" s="200" t="s">
        <v>10</v>
      </c>
      <c r="F15" s="199"/>
      <c r="G15" s="201"/>
      <c r="H15" s="201"/>
    </row>
    <row r="16" spans="1:8" x14ac:dyDescent="0.25">
      <c r="A16" s="133">
        <v>10</v>
      </c>
      <c r="B16" s="197" t="s">
        <v>16</v>
      </c>
      <c r="C16" s="198"/>
      <c r="D16" s="199"/>
      <c r="E16" s="200" t="s">
        <v>10</v>
      </c>
      <c r="F16" s="199"/>
      <c r="G16" s="131">
        <v>209.94</v>
      </c>
      <c r="H16" s="131"/>
    </row>
    <row r="17" spans="1:10" x14ac:dyDescent="0.25">
      <c r="A17" s="133">
        <v>11</v>
      </c>
      <c r="B17" s="197" t="s">
        <v>17</v>
      </c>
      <c r="C17" s="198"/>
      <c r="D17" s="199"/>
      <c r="E17" s="200" t="s">
        <v>10</v>
      </c>
      <c r="F17" s="199"/>
      <c r="G17" s="114">
        <f>G18+G19+G20+G21+G22</f>
        <v>2154.23</v>
      </c>
      <c r="H17" s="114"/>
    </row>
    <row r="18" spans="1:10" ht="28.5" customHeight="1" x14ac:dyDescent="0.25">
      <c r="A18" s="133">
        <v>12</v>
      </c>
      <c r="B18" s="197" t="s">
        <v>18</v>
      </c>
      <c r="C18" s="198"/>
      <c r="D18" s="199"/>
      <c r="E18" s="200" t="s">
        <v>10</v>
      </c>
      <c r="F18" s="199"/>
      <c r="G18" s="131">
        <v>2154.23</v>
      </c>
      <c r="H18" s="131"/>
    </row>
    <row r="19" spans="1:10" ht="31.5" customHeight="1" x14ac:dyDescent="0.25">
      <c r="A19" s="133">
        <v>13</v>
      </c>
      <c r="B19" s="197" t="s">
        <v>19</v>
      </c>
      <c r="C19" s="198"/>
      <c r="D19" s="199"/>
      <c r="E19" s="200" t="s">
        <v>10</v>
      </c>
      <c r="F19" s="199"/>
      <c r="G19" s="68">
        <v>0</v>
      </c>
      <c r="H19" s="68"/>
    </row>
    <row r="20" spans="1:10" x14ac:dyDescent="0.25">
      <c r="A20" s="133">
        <v>14</v>
      </c>
      <c r="B20" s="197" t="s">
        <v>20</v>
      </c>
      <c r="C20" s="198"/>
      <c r="D20" s="199"/>
      <c r="E20" s="200" t="s">
        <v>10</v>
      </c>
      <c r="F20" s="199"/>
      <c r="G20" s="68">
        <v>0</v>
      </c>
      <c r="H20" s="68"/>
    </row>
    <row r="21" spans="1:10" ht="17.25" customHeight="1" x14ac:dyDescent="0.25">
      <c r="A21" s="133">
        <v>15</v>
      </c>
      <c r="B21" s="197" t="s">
        <v>21</v>
      </c>
      <c r="C21" s="198"/>
      <c r="D21" s="199"/>
      <c r="E21" s="200" t="s">
        <v>10</v>
      </c>
      <c r="F21" s="199"/>
      <c r="G21" s="68">
        <v>0</v>
      </c>
      <c r="H21" s="68"/>
    </row>
    <row r="22" spans="1:10" x14ac:dyDescent="0.25">
      <c r="A22" s="133">
        <v>16</v>
      </c>
      <c r="B22" s="197" t="s">
        <v>22</v>
      </c>
      <c r="C22" s="198"/>
      <c r="D22" s="199"/>
      <c r="E22" s="200" t="s">
        <v>10</v>
      </c>
      <c r="F22" s="199"/>
      <c r="G22" s="68">
        <v>0</v>
      </c>
      <c r="H22" s="68"/>
    </row>
    <row r="23" spans="1:10" ht="17.25" customHeight="1" x14ac:dyDescent="0.25">
      <c r="A23" s="133">
        <v>17</v>
      </c>
      <c r="B23" s="197" t="s">
        <v>23</v>
      </c>
      <c r="C23" s="198"/>
      <c r="D23" s="199"/>
      <c r="E23" s="200" t="s">
        <v>10</v>
      </c>
      <c r="F23" s="199"/>
      <c r="G23" s="114">
        <f>G10+G11+G17</f>
        <v>2154.23</v>
      </c>
      <c r="H23" s="114"/>
    </row>
    <row r="24" spans="1:10" x14ac:dyDescent="0.25">
      <c r="A24" s="133">
        <v>18</v>
      </c>
      <c r="B24" s="197" t="s">
        <v>24</v>
      </c>
      <c r="C24" s="198"/>
      <c r="D24" s="199"/>
      <c r="E24" s="200" t="s">
        <v>10</v>
      </c>
      <c r="F24" s="199"/>
      <c r="G24" s="68">
        <v>0</v>
      </c>
      <c r="H24" s="68"/>
    </row>
    <row r="25" spans="1:10" ht="32.25" customHeight="1" x14ac:dyDescent="0.25">
      <c r="A25" s="133">
        <v>19</v>
      </c>
      <c r="B25" s="197" t="s">
        <v>25</v>
      </c>
      <c r="C25" s="198"/>
      <c r="D25" s="199"/>
      <c r="E25" s="200" t="s">
        <v>10</v>
      </c>
      <c r="F25" s="199"/>
      <c r="G25" s="68">
        <f>G11+G17-SUM(G31:G103)</f>
        <v>-1878.9609999999998</v>
      </c>
      <c r="H25" s="115"/>
      <c r="J25" s="136"/>
    </row>
    <row r="26" spans="1:10" x14ac:dyDescent="0.25">
      <c r="A26" s="133">
        <v>20</v>
      </c>
      <c r="B26" s="197" t="s">
        <v>26</v>
      </c>
      <c r="C26" s="198"/>
      <c r="D26" s="199"/>
      <c r="E26" s="200" t="s">
        <v>10</v>
      </c>
      <c r="F26" s="199"/>
      <c r="G26" s="114">
        <f>G13-G17+G12</f>
        <v>13901.92</v>
      </c>
      <c r="H26" s="114"/>
    </row>
    <row r="27" spans="1:10" ht="33.75" customHeight="1" x14ac:dyDescent="0.25">
      <c r="A27" s="177" t="s">
        <v>27</v>
      </c>
      <c r="B27" s="177"/>
      <c r="C27" s="177"/>
      <c r="D27" s="177"/>
      <c r="E27" s="177"/>
      <c r="F27" s="177"/>
      <c r="G27" s="177"/>
      <c r="H27" s="130"/>
    </row>
    <row r="28" spans="1:10" ht="99.75" x14ac:dyDescent="0.25">
      <c r="A28" s="1" t="s">
        <v>0</v>
      </c>
      <c r="B28" s="179" t="s">
        <v>28</v>
      </c>
      <c r="C28" s="195"/>
      <c r="D28" s="196"/>
      <c r="E28" s="179" t="s">
        <v>2</v>
      </c>
      <c r="F28" s="196"/>
      <c r="G28" s="1" t="s">
        <v>124</v>
      </c>
      <c r="H28" s="1" t="s">
        <v>123</v>
      </c>
    </row>
    <row r="29" spans="1:10" ht="36" x14ac:dyDescent="0.25">
      <c r="A29" s="24"/>
      <c r="B29" s="24" t="s">
        <v>74</v>
      </c>
      <c r="C29" s="64" t="s">
        <v>64</v>
      </c>
      <c r="D29" s="64" t="s">
        <v>65</v>
      </c>
      <c r="E29" s="64" t="s">
        <v>66</v>
      </c>
      <c r="F29" s="64" t="s">
        <v>67</v>
      </c>
      <c r="G29" s="1"/>
      <c r="H29" s="1"/>
    </row>
    <row r="30" spans="1:10" x14ac:dyDescent="0.25">
      <c r="A30" s="1"/>
      <c r="B30" s="1">
        <v>21</v>
      </c>
      <c r="C30" s="1"/>
      <c r="D30" s="1"/>
      <c r="E30" s="1"/>
      <c r="F30" s="65"/>
      <c r="G30" s="1">
        <v>22</v>
      </c>
      <c r="H30" s="1"/>
    </row>
    <row r="31" spans="1:10" ht="85.5" x14ac:dyDescent="0.25">
      <c r="A31" s="14" t="s">
        <v>43</v>
      </c>
      <c r="B31" s="66" t="s">
        <v>30</v>
      </c>
      <c r="C31" s="132"/>
      <c r="D31" s="132"/>
      <c r="E31" s="132"/>
      <c r="F31" s="133" t="s">
        <v>10</v>
      </c>
      <c r="G31" s="68">
        <f>F32+F37+F42+F44+F49</f>
        <v>3232.45</v>
      </c>
      <c r="H31" s="68"/>
    </row>
    <row r="32" spans="1:10" x14ac:dyDescent="0.25">
      <c r="A32" s="14"/>
      <c r="B32" s="69" t="s">
        <v>84</v>
      </c>
      <c r="C32" s="70"/>
      <c r="D32" s="70"/>
      <c r="E32" s="70"/>
      <c r="F32" s="71">
        <f>SUM(F33:F36)</f>
        <v>1402.05</v>
      </c>
      <c r="G32" s="72"/>
      <c r="H32" s="72"/>
    </row>
    <row r="33" spans="1:8" x14ac:dyDescent="0.25">
      <c r="A33" s="14"/>
      <c r="B33" s="70" t="s">
        <v>85</v>
      </c>
      <c r="C33" s="70"/>
      <c r="D33" s="70"/>
      <c r="E33" s="70"/>
      <c r="F33" s="71">
        <v>0</v>
      </c>
      <c r="G33" s="72"/>
      <c r="H33" s="72"/>
    </row>
    <row r="34" spans="1:8" x14ac:dyDescent="0.25">
      <c r="A34" s="14"/>
      <c r="B34" s="70" t="s">
        <v>86</v>
      </c>
      <c r="C34" s="70" t="s">
        <v>69</v>
      </c>
      <c r="D34" s="70">
        <v>1</v>
      </c>
      <c r="E34" s="70">
        <v>949.79</v>
      </c>
      <c r="F34" s="71">
        <f>E34*D34</f>
        <v>949.79</v>
      </c>
      <c r="G34" s="72"/>
      <c r="H34" s="72"/>
    </row>
    <row r="35" spans="1:8" x14ac:dyDescent="0.25">
      <c r="A35" s="14"/>
      <c r="B35" s="70" t="s">
        <v>87</v>
      </c>
      <c r="C35" s="70" t="s">
        <v>69</v>
      </c>
      <c r="D35" s="70">
        <v>1</v>
      </c>
      <c r="E35" s="70">
        <v>452.26</v>
      </c>
      <c r="F35" s="71">
        <f>E35*D35</f>
        <v>452.26</v>
      </c>
      <c r="G35" s="72"/>
      <c r="H35" s="72"/>
    </row>
    <row r="36" spans="1:8" ht="45" x14ac:dyDescent="0.25">
      <c r="A36" s="14"/>
      <c r="B36" s="70" t="s">
        <v>96</v>
      </c>
      <c r="C36" s="70"/>
      <c r="D36" s="70"/>
      <c r="E36" s="70"/>
      <c r="F36" s="71">
        <v>0</v>
      </c>
      <c r="G36" s="72"/>
      <c r="H36" s="72"/>
    </row>
    <row r="37" spans="1:8" ht="28.5" x14ac:dyDescent="0.25">
      <c r="A37" s="14"/>
      <c r="B37" s="73" t="s">
        <v>91</v>
      </c>
      <c r="C37" s="74"/>
      <c r="D37" s="74"/>
      <c r="E37" s="74"/>
      <c r="F37" s="75">
        <v>0</v>
      </c>
      <c r="G37" s="76"/>
      <c r="H37" s="76"/>
    </row>
    <row r="38" spans="1:8" ht="30" x14ac:dyDescent="0.25">
      <c r="A38" s="14"/>
      <c r="B38" s="74" t="s">
        <v>90</v>
      </c>
      <c r="C38" s="74"/>
      <c r="D38" s="74"/>
      <c r="E38" s="74"/>
      <c r="F38" s="75">
        <v>0</v>
      </c>
      <c r="G38" s="76"/>
      <c r="H38" s="76"/>
    </row>
    <row r="39" spans="1:8" ht="30" x14ac:dyDescent="0.25">
      <c r="A39" s="14"/>
      <c r="B39" s="74" t="s">
        <v>88</v>
      </c>
      <c r="C39" s="74"/>
      <c r="D39" s="74"/>
      <c r="E39" s="74"/>
      <c r="F39" s="75">
        <v>0</v>
      </c>
      <c r="G39" s="76"/>
      <c r="H39" s="76"/>
    </row>
    <row r="40" spans="1:8" ht="30" x14ac:dyDescent="0.25">
      <c r="A40" s="14"/>
      <c r="B40" s="74" t="s">
        <v>95</v>
      </c>
      <c r="C40" s="74"/>
      <c r="D40" s="74"/>
      <c r="E40" s="74"/>
      <c r="F40" s="75">
        <v>0</v>
      </c>
      <c r="G40" s="76"/>
      <c r="H40" s="76"/>
    </row>
    <row r="41" spans="1:8" ht="45" x14ac:dyDescent="0.25">
      <c r="A41" s="14"/>
      <c r="B41" s="74" t="s">
        <v>96</v>
      </c>
      <c r="C41" s="74"/>
      <c r="D41" s="74"/>
      <c r="E41" s="74"/>
      <c r="F41" s="75">
        <v>0</v>
      </c>
      <c r="G41" s="76"/>
      <c r="H41" s="76"/>
    </row>
    <row r="42" spans="1:8" x14ac:dyDescent="0.25">
      <c r="A42" s="14"/>
      <c r="B42" s="77" t="s">
        <v>89</v>
      </c>
      <c r="C42" s="78"/>
      <c r="D42" s="78"/>
      <c r="E42" s="78"/>
      <c r="F42" s="79">
        <v>0</v>
      </c>
      <c r="G42" s="80"/>
      <c r="H42" s="80"/>
    </row>
    <row r="43" spans="1:8" ht="30" x14ac:dyDescent="0.25">
      <c r="A43" s="14"/>
      <c r="B43" s="78" t="s">
        <v>90</v>
      </c>
      <c r="C43" s="78"/>
      <c r="D43" s="78"/>
      <c r="E43" s="78"/>
      <c r="F43" s="79">
        <v>0</v>
      </c>
      <c r="G43" s="80"/>
      <c r="H43" s="80"/>
    </row>
    <row r="44" spans="1:8" x14ac:dyDescent="0.25">
      <c r="A44" s="14"/>
      <c r="B44" s="81" t="s">
        <v>92</v>
      </c>
      <c r="C44" s="82"/>
      <c r="D44" s="82"/>
      <c r="E44" s="82"/>
      <c r="F44" s="83">
        <v>0</v>
      </c>
      <c r="G44" s="84"/>
      <c r="H44" s="84"/>
    </row>
    <row r="45" spans="1:8" ht="30" x14ac:dyDescent="0.25">
      <c r="A45" s="14"/>
      <c r="B45" s="82" t="s">
        <v>90</v>
      </c>
      <c r="C45" s="82"/>
      <c r="D45" s="82"/>
      <c r="E45" s="82"/>
      <c r="F45" s="83">
        <v>0</v>
      </c>
      <c r="G45" s="84"/>
      <c r="H45" s="84"/>
    </row>
    <row r="46" spans="1:8" ht="30" x14ac:dyDescent="0.25">
      <c r="A46" s="14"/>
      <c r="B46" s="82" t="s">
        <v>88</v>
      </c>
      <c r="C46" s="82"/>
      <c r="D46" s="82"/>
      <c r="E46" s="82"/>
      <c r="F46" s="83">
        <v>0</v>
      </c>
      <c r="G46" s="84"/>
      <c r="H46" s="84"/>
    </row>
    <row r="47" spans="1:8" ht="30" x14ac:dyDescent="0.25">
      <c r="A47" s="14"/>
      <c r="B47" s="82" t="s">
        <v>95</v>
      </c>
      <c r="C47" s="82"/>
      <c r="D47" s="82"/>
      <c r="E47" s="82"/>
      <c r="F47" s="83">
        <v>0</v>
      </c>
      <c r="G47" s="84"/>
      <c r="H47" s="84"/>
    </row>
    <row r="48" spans="1:8" ht="45" x14ac:dyDescent="0.25">
      <c r="A48" s="14"/>
      <c r="B48" s="82" t="s">
        <v>96</v>
      </c>
      <c r="C48" s="82"/>
      <c r="D48" s="82"/>
      <c r="E48" s="82"/>
      <c r="F48" s="83">
        <v>0</v>
      </c>
      <c r="G48" s="84"/>
      <c r="H48" s="84"/>
    </row>
    <row r="49" spans="1:8" x14ac:dyDescent="0.25">
      <c r="A49" s="14"/>
      <c r="B49" s="85" t="s">
        <v>93</v>
      </c>
      <c r="C49" s="86"/>
      <c r="D49" s="86"/>
      <c r="E49" s="86"/>
      <c r="F49" s="104">
        <f>SUM(F50:F54)</f>
        <v>1830.4</v>
      </c>
      <c r="G49" s="86"/>
      <c r="H49" s="86"/>
    </row>
    <row r="50" spans="1:8" ht="30" x14ac:dyDescent="0.25">
      <c r="A50" s="14"/>
      <c r="B50" s="86" t="s">
        <v>90</v>
      </c>
      <c r="C50" s="86"/>
      <c r="D50" s="86"/>
      <c r="E50" s="86"/>
      <c r="F50" s="104">
        <v>0</v>
      </c>
      <c r="G50" s="86"/>
      <c r="H50" s="86"/>
    </row>
    <row r="51" spans="1:8" ht="30" x14ac:dyDescent="0.25">
      <c r="A51" s="14"/>
      <c r="B51" s="86" t="s">
        <v>88</v>
      </c>
      <c r="C51" s="86"/>
      <c r="D51" s="86"/>
      <c r="E51" s="86"/>
      <c r="F51" s="104">
        <v>0</v>
      </c>
      <c r="G51" s="86"/>
      <c r="H51" s="86"/>
    </row>
    <row r="52" spans="1:8" ht="30" x14ac:dyDescent="0.25">
      <c r="A52" s="14"/>
      <c r="B52" s="86" t="s">
        <v>94</v>
      </c>
      <c r="C52" s="86" t="s">
        <v>135</v>
      </c>
      <c r="D52" s="86"/>
      <c r="E52" s="86"/>
      <c r="F52" s="104">
        <v>1830.4</v>
      </c>
      <c r="G52" s="86"/>
      <c r="H52" s="86"/>
    </row>
    <row r="53" spans="1:8" ht="30" x14ac:dyDescent="0.25">
      <c r="A53" s="14"/>
      <c r="B53" s="86" t="s">
        <v>95</v>
      </c>
      <c r="C53" s="86"/>
      <c r="D53" s="86"/>
      <c r="E53" s="86"/>
      <c r="F53" s="104">
        <v>0</v>
      </c>
      <c r="G53" s="86"/>
      <c r="H53" s="86"/>
    </row>
    <row r="54" spans="1:8" ht="45" x14ac:dyDescent="0.25">
      <c r="A54" s="14"/>
      <c r="B54" s="86" t="s">
        <v>96</v>
      </c>
      <c r="C54" s="86"/>
      <c r="D54" s="86"/>
      <c r="E54" s="86"/>
      <c r="F54" s="104">
        <v>0</v>
      </c>
      <c r="G54" s="86"/>
      <c r="H54" s="86"/>
    </row>
    <row r="55" spans="1:8" ht="28.5" x14ac:dyDescent="0.25">
      <c r="A55" s="14" t="s">
        <v>44</v>
      </c>
      <c r="B55" s="66" t="s">
        <v>31</v>
      </c>
      <c r="C55" s="132"/>
      <c r="D55" s="132"/>
      <c r="E55" s="132"/>
      <c r="F55" s="133" t="s">
        <v>10</v>
      </c>
      <c r="G55" s="68">
        <f>F56+F57+F58</f>
        <v>305.96100000000001</v>
      </c>
      <c r="H55" s="68"/>
    </row>
    <row r="56" spans="1:8" x14ac:dyDescent="0.25">
      <c r="A56" s="14"/>
      <c r="B56" s="87" t="s">
        <v>97</v>
      </c>
      <c r="C56" s="87" t="s">
        <v>125</v>
      </c>
      <c r="D56" s="87">
        <v>5</v>
      </c>
      <c r="E56" s="87">
        <v>6</v>
      </c>
      <c r="F56" s="88">
        <f>E56*D56</f>
        <v>30</v>
      </c>
      <c r="G56" s="89"/>
      <c r="H56" s="89"/>
    </row>
    <row r="57" spans="1:8" ht="30" x14ac:dyDescent="0.25">
      <c r="A57" s="14"/>
      <c r="B57" s="87" t="s">
        <v>98</v>
      </c>
      <c r="C57" s="87" t="s">
        <v>125</v>
      </c>
      <c r="D57" s="87">
        <v>5</v>
      </c>
      <c r="E57" s="87">
        <v>30</v>
      </c>
      <c r="F57" s="88">
        <f>E57*D57</f>
        <v>150</v>
      </c>
      <c r="G57" s="89"/>
      <c r="H57" s="89"/>
    </row>
    <row r="58" spans="1:8" ht="30" x14ac:dyDescent="0.25">
      <c r="A58" s="14"/>
      <c r="B58" s="87" t="s">
        <v>100</v>
      </c>
      <c r="C58" s="87" t="s">
        <v>10</v>
      </c>
      <c r="D58" s="116">
        <f>G13</f>
        <v>4198.7</v>
      </c>
      <c r="E58" s="87">
        <v>0.03</v>
      </c>
      <c r="F58" s="117">
        <f>D58*E58</f>
        <v>125.96099999999998</v>
      </c>
      <c r="G58" s="89"/>
      <c r="H58" s="89"/>
    </row>
    <row r="59" spans="1:8" x14ac:dyDescent="0.25">
      <c r="A59" s="14"/>
      <c r="B59" s="87" t="s">
        <v>99</v>
      </c>
      <c r="C59" s="87"/>
      <c r="D59" s="87"/>
      <c r="E59" s="87"/>
      <c r="F59" s="88">
        <v>0</v>
      </c>
      <c r="G59" s="89"/>
      <c r="H59" s="89"/>
    </row>
    <row r="60" spans="1:8" ht="57" x14ac:dyDescent="0.25">
      <c r="A60" s="14" t="s">
        <v>45</v>
      </c>
      <c r="B60" s="66" t="s">
        <v>32</v>
      </c>
      <c r="C60" s="132"/>
      <c r="D60" s="132"/>
      <c r="E60" s="132"/>
      <c r="F60" s="133" t="s">
        <v>10</v>
      </c>
      <c r="G60" s="68">
        <v>0</v>
      </c>
      <c r="H60" s="68"/>
    </row>
    <row r="61" spans="1:8" ht="30" x14ac:dyDescent="0.25">
      <c r="A61" s="59" t="s">
        <v>46</v>
      </c>
      <c r="B61" s="90" t="s">
        <v>33</v>
      </c>
      <c r="C61" s="90"/>
      <c r="D61" s="90"/>
      <c r="E61" s="90"/>
      <c r="F61" s="91" t="s">
        <v>10</v>
      </c>
      <c r="G61" s="92">
        <v>0</v>
      </c>
      <c r="H61" s="92"/>
    </row>
    <row r="62" spans="1:8" ht="85.5" x14ac:dyDescent="0.25">
      <c r="A62" s="14" t="s">
        <v>47</v>
      </c>
      <c r="B62" s="66" t="s">
        <v>34</v>
      </c>
      <c r="C62" s="132"/>
      <c r="D62" s="132"/>
      <c r="E62" s="132"/>
      <c r="F62" s="133" t="s">
        <v>10</v>
      </c>
      <c r="G62" s="68">
        <f>SUM(F63:F73)</f>
        <v>0</v>
      </c>
      <c r="H62" s="68"/>
    </row>
    <row r="63" spans="1:8" ht="45" x14ac:dyDescent="0.25">
      <c r="A63" s="14"/>
      <c r="B63" s="93" t="s">
        <v>63</v>
      </c>
      <c r="C63" s="94" t="s">
        <v>69</v>
      </c>
      <c r="D63" s="94">
        <v>1</v>
      </c>
      <c r="E63" s="94"/>
      <c r="F63" s="95">
        <f>E63*D63</f>
        <v>0</v>
      </c>
      <c r="G63" s="95"/>
      <c r="H63" s="96"/>
    </row>
    <row r="64" spans="1:8" x14ac:dyDescent="0.25">
      <c r="A64" s="14"/>
      <c r="B64" s="93" t="s">
        <v>56</v>
      </c>
      <c r="C64" s="94" t="s">
        <v>70</v>
      </c>
      <c r="D64" s="94"/>
      <c r="E64" s="94"/>
      <c r="F64" s="95">
        <f t="shared" ref="F64:F73" si="0">E64*D64</f>
        <v>0</v>
      </c>
      <c r="G64" s="95"/>
      <c r="H64" s="96"/>
    </row>
    <row r="65" spans="1:8" x14ac:dyDescent="0.25">
      <c r="A65" s="14"/>
      <c r="B65" s="93" t="s">
        <v>57</v>
      </c>
      <c r="C65" s="94" t="s">
        <v>70</v>
      </c>
      <c r="D65" s="94"/>
      <c r="E65" s="94"/>
      <c r="F65" s="95">
        <f t="shared" si="0"/>
        <v>0</v>
      </c>
      <c r="G65" s="95"/>
      <c r="H65" s="96"/>
    </row>
    <row r="66" spans="1:8" x14ac:dyDescent="0.25">
      <c r="A66" s="97"/>
      <c r="B66" s="134" t="s">
        <v>58</v>
      </c>
      <c r="C66" s="99" t="s">
        <v>70</v>
      </c>
      <c r="D66" s="99"/>
      <c r="E66" s="99"/>
      <c r="F66" s="95">
        <f t="shared" si="0"/>
        <v>0</v>
      </c>
      <c r="G66" s="100"/>
      <c r="H66" s="98"/>
    </row>
    <row r="67" spans="1:8" x14ac:dyDescent="0.25">
      <c r="A67" s="14"/>
      <c r="B67" s="135" t="s">
        <v>59</v>
      </c>
      <c r="C67" s="94"/>
      <c r="D67" s="94"/>
      <c r="E67" s="94"/>
      <c r="F67" s="95">
        <f t="shared" si="0"/>
        <v>0</v>
      </c>
      <c r="G67" s="95"/>
      <c r="H67" s="96"/>
    </row>
    <row r="68" spans="1:8" x14ac:dyDescent="0.25">
      <c r="A68" s="14"/>
      <c r="B68" s="93" t="s">
        <v>71</v>
      </c>
      <c r="C68" s="94"/>
      <c r="D68" s="94"/>
      <c r="E68" s="94"/>
      <c r="F68" s="95">
        <f t="shared" si="0"/>
        <v>0</v>
      </c>
      <c r="G68" s="95"/>
      <c r="H68" s="96"/>
    </row>
    <row r="69" spans="1:8" x14ac:dyDescent="0.25">
      <c r="A69" s="14"/>
      <c r="B69" s="93" t="s">
        <v>72</v>
      </c>
      <c r="C69" s="94"/>
      <c r="D69" s="94"/>
      <c r="E69" s="94"/>
      <c r="F69" s="95">
        <f t="shared" si="0"/>
        <v>0</v>
      </c>
      <c r="G69" s="95"/>
      <c r="H69" s="96"/>
    </row>
    <row r="70" spans="1:8" x14ac:dyDescent="0.25">
      <c r="A70" s="14"/>
      <c r="B70" s="93" t="s">
        <v>73</v>
      </c>
      <c r="C70" s="94"/>
      <c r="D70" s="94"/>
      <c r="E70" s="94"/>
      <c r="F70" s="95">
        <f t="shared" si="0"/>
        <v>0</v>
      </c>
      <c r="G70" s="95"/>
      <c r="H70" s="96"/>
    </row>
    <row r="71" spans="1:8" ht="30" x14ac:dyDescent="0.25">
      <c r="A71" s="14"/>
      <c r="B71" s="93" t="s">
        <v>61</v>
      </c>
      <c r="C71" s="94"/>
      <c r="D71" s="94"/>
      <c r="E71" s="94"/>
      <c r="F71" s="95">
        <f t="shared" si="0"/>
        <v>0</v>
      </c>
      <c r="G71" s="95"/>
      <c r="H71" s="96"/>
    </row>
    <row r="72" spans="1:8" x14ac:dyDescent="0.25">
      <c r="A72" s="14"/>
      <c r="B72" s="93" t="s">
        <v>62</v>
      </c>
      <c r="C72" s="94"/>
      <c r="D72" s="94"/>
      <c r="E72" s="94"/>
      <c r="F72" s="95">
        <f t="shared" si="0"/>
        <v>0</v>
      </c>
      <c r="G72" s="95"/>
      <c r="H72" s="96"/>
    </row>
    <row r="73" spans="1:8" ht="30" x14ac:dyDescent="0.25">
      <c r="A73" s="14"/>
      <c r="B73" s="93" t="s">
        <v>60</v>
      </c>
      <c r="C73" s="94"/>
      <c r="D73" s="94"/>
      <c r="E73" s="93"/>
      <c r="F73" s="95">
        <f t="shared" si="0"/>
        <v>0</v>
      </c>
      <c r="G73" s="95"/>
      <c r="H73" s="96"/>
    </row>
    <row r="74" spans="1:8" ht="42.75" x14ac:dyDescent="0.25">
      <c r="A74" s="14" t="s">
        <v>48</v>
      </c>
      <c r="B74" s="66" t="s">
        <v>35</v>
      </c>
      <c r="C74" s="132"/>
      <c r="D74" s="132"/>
      <c r="E74" s="132"/>
      <c r="F74" s="133" t="s">
        <v>10</v>
      </c>
      <c r="G74" s="68">
        <v>0</v>
      </c>
      <c r="H74" s="68"/>
    </row>
    <row r="75" spans="1:8" ht="42.75" x14ac:dyDescent="0.25">
      <c r="A75" s="14" t="s">
        <v>49</v>
      </c>
      <c r="B75" s="66" t="s">
        <v>36</v>
      </c>
      <c r="C75" s="132"/>
      <c r="D75" s="132"/>
      <c r="E75" s="132"/>
      <c r="F75" s="133" t="s">
        <v>10</v>
      </c>
      <c r="G75" s="68">
        <v>0</v>
      </c>
      <c r="H75" s="68"/>
    </row>
    <row r="76" spans="1:8" ht="42.75" x14ac:dyDescent="0.25">
      <c r="A76" s="14" t="s">
        <v>50</v>
      </c>
      <c r="B76" s="66" t="s">
        <v>37</v>
      </c>
      <c r="C76" s="132"/>
      <c r="D76" s="132"/>
      <c r="E76" s="132"/>
      <c r="F76" s="133" t="s">
        <v>10</v>
      </c>
      <c r="G76" s="68">
        <f>F77+F78+F79</f>
        <v>173</v>
      </c>
      <c r="H76" s="68"/>
    </row>
    <row r="77" spans="1:8" x14ac:dyDescent="0.25">
      <c r="A77" s="14"/>
      <c r="B77" s="101" t="s">
        <v>76</v>
      </c>
      <c r="C77" s="101" t="s">
        <v>70</v>
      </c>
      <c r="D77" s="101">
        <v>173</v>
      </c>
      <c r="E77" s="101">
        <v>1</v>
      </c>
      <c r="F77" s="102">
        <f>D77*E77</f>
        <v>173</v>
      </c>
      <c r="G77" s="103"/>
      <c r="H77" s="103"/>
    </row>
    <row r="78" spans="1:8" ht="30" x14ac:dyDescent="0.25">
      <c r="A78" s="14"/>
      <c r="B78" s="101" t="s">
        <v>77</v>
      </c>
      <c r="C78" s="101"/>
      <c r="D78" s="101"/>
      <c r="E78" s="101"/>
      <c r="F78" s="102">
        <v>0</v>
      </c>
      <c r="G78" s="103"/>
      <c r="H78" s="103"/>
    </row>
    <row r="79" spans="1:8" x14ac:dyDescent="0.25">
      <c r="A79" s="14"/>
      <c r="B79" s="101" t="s">
        <v>78</v>
      </c>
      <c r="C79" s="101"/>
      <c r="D79" s="101"/>
      <c r="E79" s="101"/>
      <c r="F79" s="102">
        <v>0</v>
      </c>
      <c r="G79" s="103"/>
      <c r="H79" s="103"/>
    </row>
    <row r="80" spans="1:8" ht="42.75" x14ac:dyDescent="0.25">
      <c r="A80" s="14" t="s">
        <v>51</v>
      </c>
      <c r="B80" s="66" t="s">
        <v>38</v>
      </c>
      <c r="C80" s="132"/>
      <c r="D80" s="132"/>
      <c r="E80" s="132"/>
      <c r="F80" s="133" t="s">
        <v>10</v>
      </c>
      <c r="G80" s="68">
        <v>0</v>
      </c>
      <c r="H80" s="68"/>
    </row>
    <row r="81" spans="1:8" ht="57" x14ac:dyDescent="0.25">
      <c r="A81" s="14" t="s">
        <v>52</v>
      </c>
      <c r="B81" s="66" t="s">
        <v>39</v>
      </c>
      <c r="C81" s="132" t="s">
        <v>70</v>
      </c>
      <c r="D81" s="132">
        <f>D77</f>
        <v>173</v>
      </c>
      <c r="E81" s="132">
        <v>1.1599999999999999</v>
      </c>
      <c r="F81" s="133" t="s">
        <v>10</v>
      </c>
      <c r="G81" s="68">
        <f>E81*D81</f>
        <v>200.67999999999998</v>
      </c>
      <c r="H81" s="68"/>
    </row>
    <row r="82" spans="1:8" x14ac:dyDescent="0.25">
      <c r="A82" s="14"/>
      <c r="B82" s="86" t="s">
        <v>101</v>
      </c>
      <c r="C82" s="86"/>
      <c r="D82" s="86"/>
      <c r="E82" s="86"/>
      <c r="F82" s="104">
        <v>0</v>
      </c>
      <c r="G82" s="105"/>
      <c r="H82" s="105"/>
    </row>
    <row r="83" spans="1:8" x14ac:dyDescent="0.25">
      <c r="A83" s="14"/>
      <c r="B83" s="86" t="s">
        <v>102</v>
      </c>
      <c r="C83" s="86"/>
      <c r="D83" s="86"/>
      <c r="E83" s="86"/>
      <c r="F83" s="104">
        <v>0</v>
      </c>
      <c r="G83" s="105"/>
      <c r="H83" s="105"/>
    </row>
    <row r="84" spans="1:8" x14ac:dyDescent="0.25">
      <c r="A84" s="14"/>
      <c r="B84" s="86" t="s">
        <v>103</v>
      </c>
      <c r="C84" s="86"/>
      <c r="D84" s="86"/>
      <c r="E84" s="86"/>
      <c r="F84" s="104">
        <v>0</v>
      </c>
      <c r="G84" s="105"/>
      <c r="H84" s="105"/>
    </row>
    <row r="85" spans="1:8" x14ac:dyDescent="0.25">
      <c r="A85" s="14"/>
      <c r="B85" s="86" t="s">
        <v>104</v>
      </c>
      <c r="C85" s="86"/>
      <c r="D85" s="86"/>
      <c r="E85" s="86"/>
      <c r="F85" s="104">
        <v>0</v>
      </c>
      <c r="G85" s="105"/>
      <c r="H85" s="105"/>
    </row>
    <row r="86" spans="1:8" x14ac:dyDescent="0.25">
      <c r="A86" s="14"/>
      <c r="B86" s="86" t="s">
        <v>105</v>
      </c>
      <c r="C86" s="86"/>
      <c r="D86" s="86"/>
      <c r="E86" s="86"/>
      <c r="F86" s="104">
        <v>0</v>
      </c>
      <c r="G86" s="105"/>
      <c r="H86" s="105"/>
    </row>
    <row r="87" spans="1:8" x14ac:dyDescent="0.25">
      <c r="A87" s="14"/>
      <c r="B87" s="86" t="s">
        <v>106</v>
      </c>
      <c r="C87" s="86"/>
      <c r="D87" s="86"/>
      <c r="E87" s="86"/>
      <c r="F87" s="104">
        <v>0</v>
      </c>
      <c r="G87" s="105"/>
      <c r="H87" s="105"/>
    </row>
    <row r="88" spans="1:8" x14ac:dyDescent="0.25">
      <c r="A88" s="14"/>
      <c r="B88" s="86" t="s">
        <v>107</v>
      </c>
      <c r="C88" s="86"/>
      <c r="D88" s="86"/>
      <c r="E88" s="86"/>
      <c r="F88" s="104">
        <v>0</v>
      </c>
      <c r="G88" s="105"/>
      <c r="H88" s="105"/>
    </row>
    <row r="89" spans="1:8" x14ac:dyDescent="0.25">
      <c r="A89" s="14"/>
      <c r="B89" s="86" t="s">
        <v>108</v>
      </c>
      <c r="C89" s="86"/>
      <c r="D89" s="86"/>
      <c r="E89" s="86"/>
      <c r="F89" s="104">
        <v>0</v>
      </c>
      <c r="G89" s="105"/>
      <c r="H89" s="105"/>
    </row>
    <row r="90" spans="1:8" x14ac:dyDescent="0.25">
      <c r="A90" s="14"/>
      <c r="B90" s="106" t="s">
        <v>109</v>
      </c>
      <c r="C90" s="132"/>
      <c r="D90" s="132"/>
      <c r="E90" s="132"/>
      <c r="F90" s="133">
        <v>0</v>
      </c>
      <c r="G90" s="68"/>
      <c r="H90" s="68"/>
    </row>
    <row r="91" spans="1:8" ht="71.25" x14ac:dyDescent="0.25">
      <c r="A91" s="14" t="s">
        <v>53</v>
      </c>
      <c r="B91" s="66" t="s">
        <v>40</v>
      </c>
      <c r="C91" s="132"/>
      <c r="D91" s="132"/>
      <c r="E91" s="132"/>
      <c r="F91" s="133" t="s">
        <v>10</v>
      </c>
      <c r="G91" s="68">
        <f>F92</f>
        <v>25.95</v>
      </c>
      <c r="H91" s="68"/>
    </row>
    <row r="92" spans="1:8" x14ac:dyDescent="0.25">
      <c r="A92" s="59"/>
      <c r="B92" s="101" t="s">
        <v>113</v>
      </c>
      <c r="C92" s="101" t="s">
        <v>70</v>
      </c>
      <c r="D92" s="101">
        <f>D77</f>
        <v>173</v>
      </c>
      <c r="E92" s="101">
        <v>0.15</v>
      </c>
      <c r="F92" s="102">
        <f>D92*E92</f>
        <v>25.95</v>
      </c>
      <c r="G92" s="103"/>
      <c r="H92" s="103"/>
    </row>
    <row r="93" spans="1:8" ht="114" x14ac:dyDescent="0.25">
      <c r="A93" s="14" t="s">
        <v>54</v>
      </c>
      <c r="B93" s="66" t="s">
        <v>41</v>
      </c>
      <c r="C93" s="132"/>
      <c r="D93" s="132"/>
      <c r="E93" s="132"/>
      <c r="F93" s="133" t="s">
        <v>10</v>
      </c>
      <c r="G93" s="68">
        <v>0</v>
      </c>
      <c r="H93" s="68"/>
    </row>
    <row r="94" spans="1:8" x14ac:dyDescent="0.25">
      <c r="A94" s="14"/>
      <c r="B94" s="107" t="s">
        <v>110</v>
      </c>
      <c r="C94" s="107"/>
      <c r="D94" s="107"/>
      <c r="E94" s="107"/>
      <c r="F94" s="108">
        <v>0</v>
      </c>
      <c r="G94" s="109">
        <v>0</v>
      </c>
      <c r="H94" s="109"/>
    </row>
    <row r="95" spans="1:8" ht="30" x14ac:dyDescent="0.25">
      <c r="A95" s="14"/>
      <c r="B95" s="107" t="s">
        <v>111</v>
      </c>
      <c r="C95" s="107"/>
      <c r="D95" s="107"/>
      <c r="E95" s="107"/>
      <c r="F95" s="108">
        <v>0</v>
      </c>
      <c r="G95" s="109">
        <v>0</v>
      </c>
      <c r="H95" s="109"/>
    </row>
    <row r="96" spans="1:8" ht="30" x14ac:dyDescent="0.25">
      <c r="A96" s="14"/>
      <c r="B96" s="107" t="s">
        <v>112</v>
      </c>
      <c r="C96" s="107"/>
      <c r="D96" s="107"/>
      <c r="E96" s="107"/>
      <c r="F96" s="108">
        <v>0</v>
      </c>
      <c r="G96" s="109">
        <v>0</v>
      </c>
      <c r="H96" s="109"/>
    </row>
    <row r="97" spans="1:8" ht="28.5" x14ac:dyDescent="0.25">
      <c r="A97" s="14" t="s">
        <v>55</v>
      </c>
      <c r="B97" s="123" t="s">
        <v>127</v>
      </c>
      <c r="C97" s="118"/>
      <c r="D97" s="118"/>
      <c r="E97" s="118"/>
      <c r="F97" s="133" t="s">
        <v>10</v>
      </c>
      <c r="G97" s="119">
        <v>0</v>
      </c>
      <c r="H97" s="119"/>
    </row>
    <row r="98" spans="1:8" x14ac:dyDescent="0.25">
      <c r="B98" s="120" t="s">
        <v>129</v>
      </c>
      <c r="C98" s="120" t="s">
        <v>134</v>
      </c>
      <c r="D98" s="120">
        <v>1</v>
      </c>
      <c r="E98" s="120"/>
      <c r="F98" s="121">
        <v>0</v>
      </c>
      <c r="G98" s="122"/>
      <c r="H98" s="122"/>
    </row>
    <row r="99" spans="1:8" ht="28.5" x14ac:dyDescent="0.25">
      <c r="A99" s="14" t="s">
        <v>126</v>
      </c>
      <c r="B99" s="66" t="s">
        <v>42</v>
      </c>
      <c r="C99" s="132"/>
      <c r="D99" s="132"/>
      <c r="E99" s="132"/>
      <c r="F99" s="133" t="s">
        <v>10</v>
      </c>
      <c r="G99" s="68">
        <v>0</v>
      </c>
      <c r="H99" s="68"/>
    </row>
    <row r="100" spans="1:8" x14ac:dyDescent="0.25">
      <c r="A100" s="97"/>
      <c r="B100" s="110" t="s">
        <v>80</v>
      </c>
      <c r="C100" s="110"/>
      <c r="D100" s="110"/>
      <c r="E100" s="110"/>
      <c r="F100" s="110"/>
      <c r="G100" s="110"/>
      <c r="H100" s="110"/>
    </row>
    <row r="101" spans="1:8" x14ac:dyDescent="0.25">
      <c r="A101" s="97"/>
      <c r="B101" s="110" t="s">
        <v>81</v>
      </c>
      <c r="C101" s="110"/>
      <c r="D101" s="110"/>
      <c r="E101" s="110"/>
      <c r="F101" s="110"/>
      <c r="G101" s="110"/>
      <c r="H101" s="110"/>
    </row>
    <row r="102" spans="1:8" x14ac:dyDescent="0.25">
      <c r="A102" s="97"/>
      <c r="B102" s="110" t="s">
        <v>79</v>
      </c>
      <c r="C102" s="110"/>
      <c r="D102" s="110"/>
      <c r="E102" s="110"/>
      <c r="F102" s="110"/>
      <c r="G102" s="126">
        <v>95.15</v>
      </c>
      <c r="H102" s="110"/>
    </row>
    <row r="103" spans="1:8" x14ac:dyDescent="0.25">
      <c r="A103" s="97"/>
      <c r="B103" s="110" t="s">
        <v>82</v>
      </c>
      <c r="C103" s="110"/>
      <c r="D103" s="110"/>
      <c r="E103" s="110"/>
      <c r="F103" s="110"/>
      <c r="G103" s="139">
        <v>0</v>
      </c>
      <c r="H103" s="110"/>
    </row>
    <row r="105" spans="1:8" ht="15.75" x14ac:dyDescent="0.25">
      <c r="B105" s="192" t="s">
        <v>115</v>
      </c>
      <c r="C105" s="192"/>
      <c r="D105" s="192"/>
      <c r="E105" s="193"/>
      <c r="F105" s="193"/>
      <c r="G105" s="193"/>
    </row>
    <row r="106" spans="1:8" ht="15.75" x14ac:dyDescent="0.25">
      <c r="B106" s="194" t="s">
        <v>116</v>
      </c>
      <c r="C106" s="194"/>
      <c r="D106" s="194"/>
      <c r="E106" s="194" t="s">
        <v>117</v>
      </c>
      <c r="F106" s="194"/>
      <c r="G106" s="194"/>
    </row>
    <row r="107" spans="1:8" ht="15.75" x14ac:dyDescent="0.25">
      <c r="B107" s="194" t="s">
        <v>119</v>
      </c>
      <c r="C107" s="194"/>
      <c r="D107" s="194"/>
      <c r="E107" s="194" t="s">
        <v>118</v>
      </c>
      <c r="F107" s="194"/>
      <c r="G107" s="194"/>
    </row>
  </sheetData>
  <mergeCells count="58">
    <mergeCell ref="B9:D9"/>
    <mergeCell ref="E9:F9"/>
    <mergeCell ref="A2:H2"/>
    <mergeCell ref="A3:H3"/>
    <mergeCell ref="B4:D4"/>
    <mergeCell ref="E4:F4"/>
    <mergeCell ref="B5:D5"/>
    <mergeCell ref="E5:F5"/>
    <mergeCell ref="B6:D6"/>
    <mergeCell ref="E6:F6"/>
    <mergeCell ref="B7:D7"/>
    <mergeCell ref="E7:F7"/>
    <mergeCell ref="A8:G8"/>
    <mergeCell ref="H14:H15"/>
    <mergeCell ref="B15:D15"/>
    <mergeCell ref="E15:F15"/>
    <mergeCell ref="B10:D10"/>
    <mergeCell ref="E10:F10"/>
    <mergeCell ref="B11:D11"/>
    <mergeCell ref="E11:F11"/>
    <mergeCell ref="B12:D12"/>
    <mergeCell ref="E12:F12"/>
    <mergeCell ref="B13:D13"/>
    <mergeCell ref="E13:F13"/>
    <mergeCell ref="B14:D14"/>
    <mergeCell ref="E14:F14"/>
    <mergeCell ref="G14:G15"/>
    <mergeCell ref="B16:D16"/>
    <mergeCell ref="E16:F16"/>
    <mergeCell ref="B17:D17"/>
    <mergeCell ref="E17:F17"/>
    <mergeCell ref="B18:D18"/>
    <mergeCell ref="E18:F18"/>
    <mergeCell ref="B19:D19"/>
    <mergeCell ref="E19:F19"/>
    <mergeCell ref="B20:D20"/>
    <mergeCell ref="E20:F20"/>
    <mergeCell ref="B21:D21"/>
    <mergeCell ref="E21:F21"/>
    <mergeCell ref="B28:D28"/>
    <mergeCell ref="E28:F28"/>
    <mergeCell ref="B22:D22"/>
    <mergeCell ref="E22:F22"/>
    <mergeCell ref="B23:D23"/>
    <mergeCell ref="E23:F23"/>
    <mergeCell ref="B24:D24"/>
    <mergeCell ref="E24:F24"/>
    <mergeCell ref="B25:D25"/>
    <mergeCell ref="E25:F25"/>
    <mergeCell ref="B26:D26"/>
    <mergeCell ref="E26:F26"/>
    <mergeCell ref="A27:G27"/>
    <mergeCell ref="B105:D105"/>
    <mergeCell ref="E105:G105"/>
    <mergeCell ref="B106:D106"/>
    <mergeCell ref="E106:G106"/>
    <mergeCell ref="B107:D107"/>
    <mergeCell ref="E107:G10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7"/>
  <sheetViews>
    <sheetView topLeftCell="A64" workbookViewId="0">
      <selection activeCell="F102" sqref="F102"/>
    </sheetView>
  </sheetViews>
  <sheetFormatPr defaultRowHeight="15" x14ac:dyDescent="0.25"/>
  <cols>
    <col min="1" max="1" width="5.5703125" style="111" bestFit="1" customWidth="1"/>
    <col min="2" max="2" width="35.28515625" style="111" bestFit="1" customWidth="1"/>
    <col min="3" max="4" width="9.140625" style="111"/>
    <col min="5" max="5" width="8.85546875" style="111" bestFit="1" customWidth="1"/>
    <col min="6" max="6" width="9" style="111" customWidth="1"/>
    <col min="7" max="7" width="11.28515625" style="111" bestFit="1" customWidth="1"/>
    <col min="8" max="8" width="9.140625" style="111"/>
  </cols>
  <sheetData>
    <row r="2" spans="1:8" ht="18.75" x14ac:dyDescent="0.25">
      <c r="A2" s="176" t="s">
        <v>68</v>
      </c>
      <c r="B2" s="176"/>
      <c r="C2" s="176"/>
      <c r="D2" s="176"/>
      <c r="E2" s="176"/>
      <c r="F2" s="176"/>
      <c r="G2" s="176"/>
      <c r="H2" s="176"/>
    </row>
    <row r="3" spans="1:8" ht="15" customHeight="1" x14ac:dyDescent="0.25">
      <c r="A3" s="185" t="s">
        <v>133</v>
      </c>
      <c r="B3" s="185"/>
      <c r="C3" s="185"/>
      <c r="D3" s="185"/>
      <c r="E3" s="185"/>
      <c r="F3" s="185"/>
      <c r="G3" s="185"/>
      <c r="H3" s="185"/>
    </row>
    <row r="4" spans="1:8" ht="28.5" x14ac:dyDescent="0.25">
      <c r="A4" s="23" t="s">
        <v>0</v>
      </c>
      <c r="B4" s="179" t="s">
        <v>1</v>
      </c>
      <c r="C4" s="198"/>
      <c r="D4" s="198"/>
      <c r="E4" s="179" t="s">
        <v>2</v>
      </c>
      <c r="F4" s="199"/>
      <c r="G4" s="1" t="s">
        <v>3</v>
      </c>
      <c r="H4" s="1" t="s">
        <v>123</v>
      </c>
    </row>
    <row r="5" spans="1:8" x14ac:dyDescent="0.25">
      <c r="A5" s="133">
        <v>1</v>
      </c>
      <c r="B5" s="197" t="s">
        <v>4</v>
      </c>
      <c r="C5" s="198"/>
      <c r="D5" s="199"/>
      <c r="E5" s="200" t="s">
        <v>5</v>
      </c>
      <c r="F5" s="199"/>
      <c r="G5" s="112">
        <v>44244</v>
      </c>
      <c r="H5" s="112"/>
    </row>
    <row r="6" spans="1:8" x14ac:dyDescent="0.25">
      <c r="A6" s="133">
        <v>2</v>
      </c>
      <c r="B6" s="197" t="s">
        <v>6</v>
      </c>
      <c r="C6" s="198"/>
      <c r="D6" s="199"/>
      <c r="E6" s="200" t="s">
        <v>5</v>
      </c>
      <c r="F6" s="199"/>
      <c r="G6" s="112">
        <v>43983</v>
      </c>
      <c r="H6" s="112"/>
    </row>
    <row r="7" spans="1:8" x14ac:dyDescent="0.25">
      <c r="A7" s="133">
        <v>3</v>
      </c>
      <c r="B7" s="197" t="s">
        <v>7</v>
      </c>
      <c r="C7" s="198"/>
      <c r="D7" s="199"/>
      <c r="E7" s="200" t="s">
        <v>5</v>
      </c>
      <c r="F7" s="199"/>
      <c r="G7" s="112">
        <v>44012</v>
      </c>
      <c r="H7" s="112"/>
    </row>
    <row r="8" spans="1:8" x14ac:dyDescent="0.25">
      <c r="A8" s="177" t="s">
        <v>8</v>
      </c>
      <c r="B8" s="177"/>
      <c r="C8" s="177"/>
      <c r="D8" s="177"/>
      <c r="E8" s="177"/>
      <c r="F8" s="177"/>
      <c r="G8" s="177"/>
      <c r="H8" s="130"/>
    </row>
    <row r="9" spans="1:8" ht="28.5" x14ac:dyDescent="0.25">
      <c r="A9" s="1" t="s">
        <v>0</v>
      </c>
      <c r="B9" s="202" t="s">
        <v>1</v>
      </c>
      <c r="C9" s="203"/>
      <c r="D9" s="204"/>
      <c r="E9" s="179" t="s">
        <v>2</v>
      </c>
      <c r="F9" s="199"/>
      <c r="G9" s="1" t="s">
        <v>3</v>
      </c>
      <c r="H9" s="1" t="s">
        <v>123</v>
      </c>
    </row>
    <row r="10" spans="1:8" x14ac:dyDescent="0.25">
      <c r="A10" s="133">
        <v>4</v>
      </c>
      <c r="B10" s="197" t="s">
        <v>9</v>
      </c>
      <c r="C10" s="198"/>
      <c r="D10" s="199"/>
      <c r="E10" s="200" t="s">
        <v>10</v>
      </c>
      <c r="F10" s="199"/>
      <c r="G10" s="68">
        <v>0</v>
      </c>
      <c r="H10" s="68"/>
    </row>
    <row r="11" spans="1:8" ht="34.5" customHeight="1" x14ac:dyDescent="0.25">
      <c r="A11" s="133">
        <v>5</v>
      </c>
      <c r="B11" s="197" t="s">
        <v>11</v>
      </c>
      <c r="C11" s="198"/>
      <c r="D11" s="199"/>
      <c r="E11" s="200" t="s">
        <v>10</v>
      </c>
      <c r="F11" s="199"/>
      <c r="G11" s="131">
        <v>0</v>
      </c>
      <c r="H11" s="114"/>
    </row>
    <row r="12" spans="1:8" x14ac:dyDescent="0.25">
      <c r="A12" s="133">
        <v>6</v>
      </c>
      <c r="B12" s="197" t="s">
        <v>12</v>
      </c>
      <c r="C12" s="198"/>
      <c r="D12" s="199"/>
      <c r="E12" s="200" t="s">
        <v>10</v>
      </c>
      <c r="F12" s="199"/>
      <c r="G12" s="131">
        <v>0</v>
      </c>
      <c r="H12" s="114"/>
    </row>
    <row r="13" spans="1:8" ht="31.5" customHeight="1" x14ac:dyDescent="0.25">
      <c r="A13" s="133">
        <v>7</v>
      </c>
      <c r="B13" s="197" t="s">
        <v>13</v>
      </c>
      <c r="C13" s="198"/>
      <c r="D13" s="199"/>
      <c r="E13" s="200" t="s">
        <v>10</v>
      </c>
      <c r="F13" s="199"/>
      <c r="G13" s="114">
        <f>G14+G16</f>
        <v>0</v>
      </c>
      <c r="H13" s="114"/>
    </row>
    <row r="14" spans="1:8" x14ac:dyDescent="0.25">
      <c r="A14" s="133">
        <v>8</v>
      </c>
      <c r="B14" s="197" t="s">
        <v>14</v>
      </c>
      <c r="C14" s="198"/>
      <c r="D14" s="199"/>
      <c r="E14" s="200" t="s">
        <v>10</v>
      </c>
      <c r="F14" s="199"/>
      <c r="G14" s="201">
        <v>0</v>
      </c>
      <c r="H14" s="201"/>
    </row>
    <row r="15" spans="1:8" x14ac:dyDescent="0.25">
      <c r="A15" s="133">
        <v>9</v>
      </c>
      <c r="B15" s="197" t="s">
        <v>15</v>
      </c>
      <c r="C15" s="198"/>
      <c r="D15" s="199"/>
      <c r="E15" s="200" t="s">
        <v>10</v>
      </c>
      <c r="F15" s="199"/>
      <c r="G15" s="201"/>
      <c r="H15" s="201"/>
    </row>
    <row r="16" spans="1:8" x14ac:dyDescent="0.25">
      <c r="A16" s="133">
        <v>10</v>
      </c>
      <c r="B16" s="197" t="s">
        <v>16</v>
      </c>
      <c r="C16" s="198"/>
      <c r="D16" s="199"/>
      <c r="E16" s="200" t="s">
        <v>10</v>
      </c>
      <c r="F16" s="199"/>
      <c r="G16" s="131">
        <v>0</v>
      </c>
      <c r="H16" s="131"/>
    </row>
    <row r="17" spans="1:10" x14ac:dyDescent="0.25">
      <c r="A17" s="133">
        <v>11</v>
      </c>
      <c r="B17" s="197" t="s">
        <v>17</v>
      </c>
      <c r="C17" s="198"/>
      <c r="D17" s="199"/>
      <c r="E17" s="200" t="s">
        <v>10</v>
      </c>
      <c r="F17" s="199"/>
      <c r="G17" s="114">
        <f>G18+G19+G20+G21+G22</f>
        <v>0</v>
      </c>
      <c r="H17" s="114"/>
    </row>
    <row r="18" spans="1:10" ht="28.5" customHeight="1" x14ac:dyDescent="0.25">
      <c r="A18" s="133">
        <v>12</v>
      </c>
      <c r="B18" s="197" t="s">
        <v>18</v>
      </c>
      <c r="C18" s="198"/>
      <c r="D18" s="199"/>
      <c r="E18" s="200" t="s">
        <v>10</v>
      </c>
      <c r="F18" s="199"/>
      <c r="G18" s="131">
        <v>0</v>
      </c>
      <c r="H18" s="131"/>
    </row>
    <row r="19" spans="1:10" ht="31.5" customHeight="1" x14ac:dyDescent="0.25">
      <c r="A19" s="133">
        <v>13</v>
      </c>
      <c r="B19" s="197" t="s">
        <v>19</v>
      </c>
      <c r="C19" s="198"/>
      <c r="D19" s="199"/>
      <c r="E19" s="200" t="s">
        <v>10</v>
      </c>
      <c r="F19" s="199"/>
      <c r="G19" s="68">
        <v>0</v>
      </c>
      <c r="H19" s="68"/>
    </row>
    <row r="20" spans="1:10" x14ac:dyDescent="0.25">
      <c r="A20" s="133">
        <v>14</v>
      </c>
      <c r="B20" s="197" t="s">
        <v>20</v>
      </c>
      <c r="C20" s="198"/>
      <c r="D20" s="199"/>
      <c r="E20" s="200" t="s">
        <v>10</v>
      </c>
      <c r="F20" s="199"/>
      <c r="G20" s="68">
        <v>0</v>
      </c>
      <c r="H20" s="68"/>
    </row>
    <row r="21" spans="1:10" ht="17.25" customHeight="1" x14ac:dyDescent="0.25">
      <c r="A21" s="133">
        <v>15</v>
      </c>
      <c r="B21" s="197" t="s">
        <v>21</v>
      </c>
      <c r="C21" s="198"/>
      <c r="D21" s="199"/>
      <c r="E21" s="200" t="s">
        <v>10</v>
      </c>
      <c r="F21" s="199"/>
      <c r="G21" s="68">
        <v>0</v>
      </c>
      <c r="H21" s="68"/>
    </row>
    <row r="22" spans="1:10" x14ac:dyDescent="0.25">
      <c r="A22" s="133">
        <v>16</v>
      </c>
      <c r="B22" s="197" t="s">
        <v>22</v>
      </c>
      <c r="C22" s="198"/>
      <c r="D22" s="199"/>
      <c r="E22" s="200" t="s">
        <v>10</v>
      </c>
      <c r="F22" s="199"/>
      <c r="G22" s="68">
        <v>0</v>
      </c>
      <c r="H22" s="68"/>
    </row>
    <row r="23" spans="1:10" ht="17.25" customHeight="1" x14ac:dyDescent="0.25">
      <c r="A23" s="133">
        <v>17</v>
      </c>
      <c r="B23" s="197" t="s">
        <v>23</v>
      </c>
      <c r="C23" s="198"/>
      <c r="D23" s="199"/>
      <c r="E23" s="200" t="s">
        <v>10</v>
      </c>
      <c r="F23" s="199"/>
      <c r="G23" s="114">
        <f>G10+G11+G17</f>
        <v>0</v>
      </c>
      <c r="H23" s="114"/>
    </row>
    <row r="24" spans="1:10" x14ac:dyDescent="0.25">
      <c r="A24" s="133">
        <v>18</v>
      </c>
      <c r="B24" s="197" t="s">
        <v>24</v>
      </c>
      <c r="C24" s="198"/>
      <c r="D24" s="199"/>
      <c r="E24" s="200" t="s">
        <v>10</v>
      </c>
      <c r="F24" s="199"/>
      <c r="G24" s="68">
        <v>0</v>
      </c>
      <c r="H24" s="68"/>
    </row>
    <row r="25" spans="1:10" ht="32.25" customHeight="1" x14ac:dyDescent="0.25">
      <c r="A25" s="133">
        <v>19</v>
      </c>
      <c r="B25" s="197" t="s">
        <v>25</v>
      </c>
      <c r="C25" s="198"/>
      <c r="D25" s="199"/>
      <c r="E25" s="200" t="s">
        <v>10</v>
      </c>
      <c r="F25" s="199"/>
      <c r="G25" s="68">
        <f>G11+G17-SUM(G31:G103)</f>
        <v>0</v>
      </c>
      <c r="H25" s="115"/>
      <c r="J25" s="136"/>
    </row>
    <row r="26" spans="1:10" x14ac:dyDescent="0.25">
      <c r="A26" s="133">
        <v>20</v>
      </c>
      <c r="B26" s="197" t="s">
        <v>26</v>
      </c>
      <c r="C26" s="198"/>
      <c r="D26" s="199"/>
      <c r="E26" s="200" t="s">
        <v>10</v>
      </c>
      <c r="F26" s="199"/>
      <c r="G26" s="114">
        <f>G13-G17+G12</f>
        <v>0</v>
      </c>
      <c r="H26" s="114"/>
    </row>
    <row r="27" spans="1:10" ht="33.75" customHeight="1" x14ac:dyDescent="0.25">
      <c r="A27" s="177" t="s">
        <v>27</v>
      </c>
      <c r="B27" s="177"/>
      <c r="C27" s="177"/>
      <c r="D27" s="177"/>
      <c r="E27" s="177"/>
      <c r="F27" s="177"/>
      <c r="G27" s="177"/>
      <c r="H27" s="130"/>
    </row>
    <row r="28" spans="1:10" ht="99.75" x14ac:dyDescent="0.25">
      <c r="A28" s="1" t="s">
        <v>0</v>
      </c>
      <c r="B28" s="179" t="s">
        <v>28</v>
      </c>
      <c r="C28" s="195"/>
      <c r="D28" s="196"/>
      <c r="E28" s="179" t="s">
        <v>2</v>
      </c>
      <c r="F28" s="196"/>
      <c r="G28" s="1" t="s">
        <v>124</v>
      </c>
      <c r="H28" s="1" t="s">
        <v>123</v>
      </c>
    </row>
    <row r="29" spans="1:10" ht="36" x14ac:dyDescent="0.25">
      <c r="A29" s="24"/>
      <c r="B29" s="24" t="s">
        <v>74</v>
      </c>
      <c r="C29" s="64" t="s">
        <v>64</v>
      </c>
      <c r="D29" s="64" t="s">
        <v>65</v>
      </c>
      <c r="E29" s="64" t="s">
        <v>66</v>
      </c>
      <c r="F29" s="64" t="s">
        <v>67</v>
      </c>
      <c r="G29" s="1"/>
      <c r="H29" s="1"/>
    </row>
    <row r="30" spans="1:10" x14ac:dyDescent="0.25">
      <c r="A30" s="1"/>
      <c r="B30" s="1">
        <v>21</v>
      </c>
      <c r="C30" s="1"/>
      <c r="D30" s="1"/>
      <c r="E30" s="1"/>
      <c r="F30" s="65"/>
      <c r="G30" s="1">
        <v>22</v>
      </c>
      <c r="H30" s="1"/>
    </row>
    <row r="31" spans="1:10" ht="85.5" x14ac:dyDescent="0.25">
      <c r="A31" s="14" t="s">
        <v>43</v>
      </c>
      <c r="B31" s="66" t="s">
        <v>30</v>
      </c>
      <c r="C31" s="132"/>
      <c r="D31" s="132"/>
      <c r="E31" s="132"/>
      <c r="F31" s="133" t="s">
        <v>10</v>
      </c>
      <c r="G31" s="68">
        <f>F32+F37+F42+F44+F49</f>
        <v>0</v>
      </c>
      <c r="H31" s="68"/>
    </row>
    <row r="32" spans="1:10" x14ac:dyDescent="0.25">
      <c r="A32" s="14"/>
      <c r="B32" s="69" t="s">
        <v>84</v>
      </c>
      <c r="C32" s="70"/>
      <c r="D32" s="70"/>
      <c r="E32" s="70"/>
      <c r="F32" s="71">
        <f>SUM(F33:F36)</f>
        <v>0</v>
      </c>
      <c r="G32" s="72"/>
      <c r="H32" s="72"/>
    </row>
    <row r="33" spans="1:8" x14ac:dyDescent="0.25">
      <c r="A33" s="14"/>
      <c r="B33" s="70" t="s">
        <v>85</v>
      </c>
      <c r="C33" s="70"/>
      <c r="D33" s="70"/>
      <c r="E33" s="70"/>
      <c r="F33" s="71">
        <v>0</v>
      </c>
      <c r="G33" s="72"/>
      <c r="H33" s="72"/>
    </row>
    <row r="34" spans="1:8" x14ac:dyDescent="0.25">
      <c r="A34" s="14"/>
      <c r="B34" s="70" t="s">
        <v>86</v>
      </c>
      <c r="C34" s="70" t="s">
        <v>69</v>
      </c>
      <c r="D34" s="70">
        <v>1</v>
      </c>
      <c r="E34" s="70">
        <v>0</v>
      </c>
      <c r="F34" s="71">
        <f>E34*D34</f>
        <v>0</v>
      </c>
      <c r="G34" s="72"/>
      <c r="H34" s="72"/>
    </row>
    <row r="35" spans="1:8" x14ac:dyDescent="0.25">
      <c r="A35" s="14"/>
      <c r="B35" s="70" t="s">
        <v>87</v>
      </c>
      <c r="C35" s="70" t="s">
        <v>69</v>
      </c>
      <c r="D35" s="70">
        <v>1</v>
      </c>
      <c r="E35" s="70">
        <v>0</v>
      </c>
      <c r="F35" s="71">
        <f>E35*D35</f>
        <v>0</v>
      </c>
      <c r="G35" s="72"/>
      <c r="H35" s="72"/>
    </row>
    <row r="36" spans="1:8" ht="45" x14ac:dyDescent="0.25">
      <c r="A36" s="14"/>
      <c r="B36" s="70" t="s">
        <v>96</v>
      </c>
      <c r="C36" s="70"/>
      <c r="D36" s="70"/>
      <c r="E36" s="70"/>
      <c r="F36" s="71">
        <v>0</v>
      </c>
      <c r="G36" s="72"/>
      <c r="H36" s="72"/>
    </row>
    <row r="37" spans="1:8" ht="28.5" x14ac:dyDescent="0.25">
      <c r="A37" s="14"/>
      <c r="B37" s="73" t="s">
        <v>91</v>
      </c>
      <c r="C37" s="74"/>
      <c r="D37" s="74"/>
      <c r="E37" s="74"/>
      <c r="F37" s="75">
        <v>0</v>
      </c>
      <c r="G37" s="76"/>
      <c r="H37" s="76"/>
    </row>
    <row r="38" spans="1:8" ht="30" x14ac:dyDescent="0.25">
      <c r="A38" s="14"/>
      <c r="B38" s="74" t="s">
        <v>90</v>
      </c>
      <c r="C38" s="74"/>
      <c r="D38" s="74"/>
      <c r="E38" s="74"/>
      <c r="F38" s="75">
        <v>0</v>
      </c>
      <c r="G38" s="76"/>
      <c r="H38" s="76"/>
    </row>
    <row r="39" spans="1:8" ht="30" x14ac:dyDescent="0.25">
      <c r="A39" s="14"/>
      <c r="B39" s="74" t="s">
        <v>88</v>
      </c>
      <c r="C39" s="74"/>
      <c r="D39" s="74"/>
      <c r="E39" s="74"/>
      <c r="F39" s="75">
        <v>0</v>
      </c>
      <c r="G39" s="76"/>
      <c r="H39" s="76"/>
    </row>
    <row r="40" spans="1:8" ht="30" x14ac:dyDescent="0.25">
      <c r="A40" s="14"/>
      <c r="B40" s="74" t="s">
        <v>95</v>
      </c>
      <c r="C40" s="74"/>
      <c r="D40" s="74"/>
      <c r="E40" s="74"/>
      <c r="F40" s="75">
        <v>0</v>
      </c>
      <c r="G40" s="76"/>
      <c r="H40" s="76"/>
    </row>
    <row r="41" spans="1:8" ht="45" x14ac:dyDescent="0.25">
      <c r="A41" s="14"/>
      <c r="B41" s="74" t="s">
        <v>96</v>
      </c>
      <c r="C41" s="74"/>
      <c r="D41" s="74"/>
      <c r="E41" s="74"/>
      <c r="F41" s="75">
        <v>0</v>
      </c>
      <c r="G41" s="76"/>
      <c r="H41" s="76"/>
    </row>
    <row r="42" spans="1:8" x14ac:dyDescent="0.25">
      <c r="A42" s="14"/>
      <c r="B42" s="77" t="s">
        <v>89</v>
      </c>
      <c r="C42" s="78"/>
      <c r="D42" s="78"/>
      <c r="E42" s="78"/>
      <c r="F42" s="79">
        <v>0</v>
      </c>
      <c r="G42" s="80"/>
      <c r="H42" s="80"/>
    </row>
    <row r="43" spans="1:8" ht="30" x14ac:dyDescent="0.25">
      <c r="A43" s="14"/>
      <c r="B43" s="78" t="s">
        <v>90</v>
      </c>
      <c r="C43" s="78"/>
      <c r="D43" s="78"/>
      <c r="E43" s="78"/>
      <c r="F43" s="79">
        <v>0</v>
      </c>
      <c r="G43" s="80"/>
      <c r="H43" s="80"/>
    </row>
    <row r="44" spans="1:8" x14ac:dyDescent="0.25">
      <c r="A44" s="14"/>
      <c r="B44" s="81" t="s">
        <v>92</v>
      </c>
      <c r="C44" s="82"/>
      <c r="D44" s="82"/>
      <c r="E44" s="82"/>
      <c r="F44" s="83">
        <v>0</v>
      </c>
      <c r="G44" s="84"/>
      <c r="H44" s="84"/>
    </row>
    <row r="45" spans="1:8" ht="30" x14ac:dyDescent="0.25">
      <c r="A45" s="14"/>
      <c r="B45" s="82" t="s">
        <v>90</v>
      </c>
      <c r="C45" s="82"/>
      <c r="D45" s="82"/>
      <c r="E45" s="82"/>
      <c r="F45" s="83">
        <v>0</v>
      </c>
      <c r="G45" s="84"/>
      <c r="H45" s="84"/>
    </row>
    <row r="46" spans="1:8" ht="30" x14ac:dyDescent="0.25">
      <c r="A46" s="14"/>
      <c r="B46" s="82" t="s">
        <v>88</v>
      </c>
      <c r="C46" s="82"/>
      <c r="D46" s="82"/>
      <c r="E46" s="82"/>
      <c r="F46" s="83">
        <v>0</v>
      </c>
      <c r="G46" s="84"/>
      <c r="H46" s="84"/>
    </row>
    <row r="47" spans="1:8" ht="30" x14ac:dyDescent="0.25">
      <c r="A47" s="14"/>
      <c r="B47" s="82" t="s">
        <v>95</v>
      </c>
      <c r="C47" s="82"/>
      <c r="D47" s="82"/>
      <c r="E47" s="82"/>
      <c r="F47" s="83">
        <v>0</v>
      </c>
      <c r="G47" s="84"/>
      <c r="H47" s="84"/>
    </row>
    <row r="48" spans="1:8" ht="45" x14ac:dyDescent="0.25">
      <c r="A48" s="14"/>
      <c r="B48" s="82" t="s">
        <v>96</v>
      </c>
      <c r="C48" s="82"/>
      <c r="D48" s="82"/>
      <c r="E48" s="82"/>
      <c r="F48" s="83">
        <v>0</v>
      </c>
      <c r="G48" s="84"/>
      <c r="H48" s="84"/>
    </row>
    <row r="49" spans="1:8" x14ac:dyDescent="0.25">
      <c r="A49" s="14"/>
      <c r="B49" s="85" t="s">
        <v>93</v>
      </c>
      <c r="C49" s="86"/>
      <c r="D49" s="86"/>
      <c r="E49" s="86"/>
      <c r="F49" s="104">
        <f>SUM(F50:F54)</f>
        <v>0</v>
      </c>
      <c r="G49" s="86"/>
      <c r="H49" s="86"/>
    </row>
    <row r="50" spans="1:8" ht="30" x14ac:dyDescent="0.25">
      <c r="A50" s="14"/>
      <c r="B50" s="86" t="s">
        <v>90</v>
      </c>
      <c r="C50" s="86"/>
      <c r="D50" s="86"/>
      <c r="E50" s="86"/>
      <c r="F50" s="104">
        <v>0</v>
      </c>
      <c r="G50" s="86"/>
      <c r="H50" s="86"/>
    </row>
    <row r="51" spans="1:8" ht="30" x14ac:dyDescent="0.25">
      <c r="A51" s="14"/>
      <c r="B51" s="86" t="s">
        <v>88</v>
      </c>
      <c r="C51" s="86"/>
      <c r="D51" s="86"/>
      <c r="E51" s="86"/>
      <c r="F51" s="104">
        <v>0</v>
      </c>
      <c r="G51" s="86"/>
      <c r="H51" s="86"/>
    </row>
    <row r="52" spans="1:8" ht="30" x14ac:dyDescent="0.25">
      <c r="A52" s="14"/>
      <c r="B52" s="86" t="s">
        <v>94</v>
      </c>
      <c r="C52" s="86" t="s">
        <v>135</v>
      </c>
      <c r="D52" s="86"/>
      <c r="E52" s="86"/>
      <c r="F52" s="104">
        <v>0</v>
      </c>
      <c r="G52" s="86"/>
      <c r="H52" s="86"/>
    </row>
    <row r="53" spans="1:8" ht="30" x14ac:dyDescent="0.25">
      <c r="A53" s="14"/>
      <c r="B53" s="86" t="s">
        <v>95</v>
      </c>
      <c r="C53" s="86"/>
      <c r="D53" s="86"/>
      <c r="E53" s="86"/>
      <c r="F53" s="104">
        <v>0</v>
      </c>
      <c r="G53" s="86"/>
      <c r="H53" s="86"/>
    </row>
    <row r="54" spans="1:8" ht="45" x14ac:dyDescent="0.25">
      <c r="A54" s="14"/>
      <c r="B54" s="86" t="s">
        <v>96</v>
      </c>
      <c r="C54" s="86"/>
      <c r="D54" s="86"/>
      <c r="E54" s="86"/>
      <c r="F54" s="104">
        <v>0</v>
      </c>
      <c r="G54" s="86"/>
      <c r="H54" s="86"/>
    </row>
    <row r="55" spans="1:8" ht="28.5" x14ac:dyDescent="0.25">
      <c r="A55" s="14" t="s">
        <v>44</v>
      </c>
      <c r="B55" s="66" t="s">
        <v>31</v>
      </c>
      <c r="C55" s="132"/>
      <c r="D55" s="132"/>
      <c r="E55" s="132"/>
      <c r="F55" s="133" t="s">
        <v>10</v>
      </c>
      <c r="G55" s="68">
        <f>F56+F57+F58</f>
        <v>0</v>
      </c>
      <c r="H55" s="68"/>
    </row>
    <row r="56" spans="1:8" x14ac:dyDescent="0.25">
      <c r="A56" s="14"/>
      <c r="B56" s="87" t="s">
        <v>97</v>
      </c>
      <c r="C56" s="87" t="s">
        <v>125</v>
      </c>
      <c r="D56" s="87">
        <v>0</v>
      </c>
      <c r="E56" s="87">
        <v>6</v>
      </c>
      <c r="F56" s="88">
        <f>E56*D56</f>
        <v>0</v>
      </c>
      <c r="G56" s="89"/>
      <c r="H56" s="89"/>
    </row>
    <row r="57" spans="1:8" ht="30" x14ac:dyDescent="0.25">
      <c r="A57" s="14"/>
      <c r="B57" s="87" t="s">
        <v>98</v>
      </c>
      <c r="C57" s="87" t="s">
        <v>125</v>
      </c>
      <c r="D57" s="87">
        <v>0</v>
      </c>
      <c r="E57" s="87">
        <v>30</v>
      </c>
      <c r="F57" s="88">
        <f>E57*D57</f>
        <v>0</v>
      </c>
      <c r="G57" s="89"/>
      <c r="H57" s="89"/>
    </row>
    <row r="58" spans="1:8" ht="30" x14ac:dyDescent="0.25">
      <c r="A58" s="14"/>
      <c r="B58" s="87" t="s">
        <v>100</v>
      </c>
      <c r="C58" s="87" t="s">
        <v>10</v>
      </c>
      <c r="D58" s="116">
        <f>G13</f>
        <v>0</v>
      </c>
      <c r="E58" s="87">
        <v>0.03</v>
      </c>
      <c r="F58" s="117">
        <f>D58*E58</f>
        <v>0</v>
      </c>
      <c r="G58" s="89"/>
      <c r="H58" s="89"/>
    </row>
    <row r="59" spans="1:8" x14ac:dyDescent="0.25">
      <c r="A59" s="14"/>
      <c r="B59" s="87" t="s">
        <v>99</v>
      </c>
      <c r="C59" s="87"/>
      <c r="D59" s="87"/>
      <c r="E59" s="87"/>
      <c r="F59" s="88">
        <v>0</v>
      </c>
      <c r="G59" s="89"/>
      <c r="H59" s="89"/>
    </row>
    <row r="60" spans="1:8" ht="57" x14ac:dyDescent="0.25">
      <c r="A60" s="14" t="s">
        <v>45</v>
      </c>
      <c r="B60" s="66" t="s">
        <v>32</v>
      </c>
      <c r="C60" s="132"/>
      <c r="D60" s="132"/>
      <c r="E60" s="132"/>
      <c r="F60" s="133" t="s">
        <v>10</v>
      </c>
      <c r="G60" s="68">
        <v>0</v>
      </c>
      <c r="H60" s="68"/>
    </row>
    <row r="61" spans="1:8" ht="30" x14ac:dyDescent="0.25">
      <c r="A61" s="59" t="s">
        <v>46</v>
      </c>
      <c r="B61" s="90" t="s">
        <v>33</v>
      </c>
      <c r="C61" s="90"/>
      <c r="D61" s="90"/>
      <c r="E61" s="90"/>
      <c r="F61" s="91" t="s">
        <v>10</v>
      </c>
      <c r="G61" s="92">
        <v>0</v>
      </c>
      <c r="H61" s="92"/>
    </row>
    <row r="62" spans="1:8" ht="85.5" x14ac:dyDescent="0.25">
      <c r="A62" s="14" t="s">
        <v>47</v>
      </c>
      <c r="B62" s="66" t="s">
        <v>34</v>
      </c>
      <c r="C62" s="132"/>
      <c r="D62" s="132"/>
      <c r="E62" s="132"/>
      <c r="F62" s="133" t="s">
        <v>10</v>
      </c>
      <c r="G62" s="68">
        <f>SUM(F63:F73)</f>
        <v>0</v>
      </c>
      <c r="H62" s="68"/>
    </row>
    <row r="63" spans="1:8" ht="45" x14ac:dyDescent="0.25">
      <c r="A63" s="14"/>
      <c r="B63" s="93" t="s">
        <v>63</v>
      </c>
      <c r="C63" s="94" t="s">
        <v>69</v>
      </c>
      <c r="D63" s="94">
        <v>1</v>
      </c>
      <c r="E63" s="94"/>
      <c r="F63" s="95">
        <f>E63*D63</f>
        <v>0</v>
      </c>
      <c r="G63" s="95"/>
      <c r="H63" s="96"/>
    </row>
    <row r="64" spans="1:8" x14ac:dyDescent="0.25">
      <c r="A64" s="14"/>
      <c r="B64" s="93" t="s">
        <v>56</v>
      </c>
      <c r="C64" s="94" t="s">
        <v>70</v>
      </c>
      <c r="D64" s="94"/>
      <c r="E64" s="94"/>
      <c r="F64" s="95">
        <f t="shared" ref="F64:F73" si="0">E64*D64</f>
        <v>0</v>
      </c>
      <c r="G64" s="95"/>
      <c r="H64" s="96"/>
    </row>
    <row r="65" spans="1:8" x14ac:dyDescent="0.25">
      <c r="A65" s="14"/>
      <c r="B65" s="93" t="s">
        <v>57</v>
      </c>
      <c r="C65" s="94" t="s">
        <v>70</v>
      </c>
      <c r="D65" s="94"/>
      <c r="E65" s="94"/>
      <c r="F65" s="95">
        <f t="shared" si="0"/>
        <v>0</v>
      </c>
      <c r="G65" s="95"/>
      <c r="H65" s="96"/>
    </row>
    <row r="66" spans="1:8" x14ac:dyDescent="0.25">
      <c r="A66" s="97"/>
      <c r="B66" s="134" t="s">
        <v>58</v>
      </c>
      <c r="C66" s="99" t="s">
        <v>70</v>
      </c>
      <c r="D66" s="99"/>
      <c r="E66" s="99"/>
      <c r="F66" s="95">
        <f t="shared" si="0"/>
        <v>0</v>
      </c>
      <c r="G66" s="100"/>
      <c r="H66" s="98"/>
    </row>
    <row r="67" spans="1:8" x14ac:dyDescent="0.25">
      <c r="A67" s="14"/>
      <c r="B67" s="135" t="s">
        <v>59</v>
      </c>
      <c r="C67" s="94"/>
      <c r="D67" s="94"/>
      <c r="E67" s="94"/>
      <c r="F67" s="95">
        <f t="shared" si="0"/>
        <v>0</v>
      </c>
      <c r="G67" s="95"/>
      <c r="H67" s="96"/>
    </row>
    <row r="68" spans="1:8" x14ac:dyDescent="0.25">
      <c r="A68" s="14"/>
      <c r="B68" s="93" t="s">
        <v>71</v>
      </c>
      <c r="C68" s="94"/>
      <c r="D68" s="94"/>
      <c r="E68" s="94"/>
      <c r="F68" s="95">
        <f t="shared" si="0"/>
        <v>0</v>
      </c>
      <c r="G68" s="95"/>
      <c r="H68" s="96"/>
    </row>
    <row r="69" spans="1:8" x14ac:dyDescent="0.25">
      <c r="A69" s="14"/>
      <c r="B69" s="93" t="s">
        <v>72</v>
      </c>
      <c r="C69" s="94"/>
      <c r="D69" s="94"/>
      <c r="E69" s="94"/>
      <c r="F69" s="95">
        <f t="shared" si="0"/>
        <v>0</v>
      </c>
      <c r="G69" s="95"/>
      <c r="H69" s="96"/>
    </row>
    <row r="70" spans="1:8" x14ac:dyDescent="0.25">
      <c r="A70" s="14"/>
      <c r="B70" s="93" t="s">
        <v>73</v>
      </c>
      <c r="C70" s="94"/>
      <c r="D70" s="94"/>
      <c r="E70" s="94"/>
      <c r="F70" s="95">
        <f t="shared" si="0"/>
        <v>0</v>
      </c>
      <c r="G70" s="95"/>
      <c r="H70" s="96"/>
    </row>
    <row r="71" spans="1:8" ht="30" x14ac:dyDescent="0.25">
      <c r="A71" s="14"/>
      <c r="B71" s="93" t="s">
        <v>61</v>
      </c>
      <c r="C71" s="94"/>
      <c r="D71" s="94"/>
      <c r="E71" s="94"/>
      <c r="F71" s="95">
        <f t="shared" si="0"/>
        <v>0</v>
      </c>
      <c r="G71" s="95"/>
      <c r="H71" s="96"/>
    </row>
    <row r="72" spans="1:8" x14ac:dyDescent="0.25">
      <c r="A72" s="14"/>
      <c r="B72" s="93" t="s">
        <v>62</v>
      </c>
      <c r="C72" s="94"/>
      <c r="D72" s="94"/>
      <c r="E72" s="94"/>
      <c r="F72" s="95">
        <f t="shared" si="0"/>
        <v>0</v>
      </c>
      <c r="G72" s="95"/>
      <c r="H72" s="96"/>
    </row>
    <row r="73" spans="1:8" ht="30" x14ac:dyDescent="0.25">
      <c r="A73" s="14"/>
      <c r="B73" s="93" t="s">
        <v>60</v>
      </c>
      <c r="C73" s="94"/>
      <c r="D73" s="94"/>
      <c r="E73" s="93"/>
      <c r="F73" s="95">
        <f t="shared" si="0"/>
        <v>0</v>
      </c>
      <c r="G73" s="95"/>
      <c r="H73" s="96"/>
    </row>
    <row r="74" spans="1:8" ht="42.75" x14ac:dyDescent="0.25">
      <c r="A74" s="14" t="s">
        <v>48</v>
      </c>
      <c r="B74" s="66" t="s">
        <v>35</v>
      </c>
      <c r="C74" s="132"/>
      <c r="D74" s="132"/>
      <c r="E74" s="132"/>
      <c r="F74" s="133" t="s">
        <v>10</v>
      </c>
      <c r="G74" s="68">
        <v>0</v>
      </c>
      <c r="H74" s="68"/>
    </row>
    <row r="75" spans="1:8" ht="42.75" x14ac:dyDescent="0.25">
      <c r="A75" s="14" t="s">
        <v>49</v>
      </c>
      <c r="B75" s="66" t="s">
        <v>36</v>
      </c>
      <c r="C75" s="132"/>
      <c r="D75" s="132"/>
      <c r="E75" s="132"/>
      <c r="F75" s="133" t="s">
        <v>10</v>
      </c>
      <c r="G75" s="68">
        <v>0</v>
      </c>
      <c r="H75" s="68"/>
    </row>
    <row r="76" spans="1:8" ht="42.75" x14ac:dyDescent="0.25">
      <c r="A76" s="14" t="s">
        <v>50</v>
      </c>
      <c r="B76" s="66" t="s">
        <v>37</v>
      </c>
      <c r="C76" s="132"/>
      <c r="D76" s="132"/>
      <c r="E76" s="132"/>
      <c r="F76" s="133" t="s">
        <v>10</v>
      </c>
      <c r="G76" s="68">
        <f>F77+F78+F79</f>
        <v>0</v>
      </c>
      <c r="H76" s="68"/>
    </row>
    <row r="77" spans="1:8" x14ac:dyDescent="0.25">
      <c r="A77" s="14"/>
      <c r="B77" s="101" t="s">
        <v>76</v>
      </c>
      <c r="C77" s="101" t="s">
        <v>70</v>
      </c>
      <c r="D77" s="101">
        <v>0</v>
      </c>
      <c r="E77" s="101">
        <v>1</v>
      </c>
      <c r="F77" s="102">
        <f>D77*E77</f>
        <v>0</v>
      </c>
      <c r="G77" s="103"/>
      <c r="H77" s="103"/>
    </row>
    <row r="78" spans="1:8" ht="30" x14ac:dyDescent="0.25">
      <c r="A78" s="14"/>
      <c r="B78" s="101" t="s">
        <v>77</v>
      </c>
      <c r="C78" s="101"/>
      <c r="D78" s="101"/>
      <c r="E78" s="101"/>
      <c r="F78" s="102">
        <v>0</v>
      </c>
      <c r="G78" s="103"/>
      <c r="H78" s="103"/>
    </row>
    <row r="79" spans="1:8" x14ac:dyDescent="0.25">
      <c r="A79" s="14"/>
      <c r="B79" s="101" t="s">
        <v>78</v>
      </c>
      <c r="C79" s="101"/>
      <c r="D79" s="101"/>
      <c r="E79" s="101"/>
      <c r="F79" s="102">
        <v>0</v>
      </c>
      <c r="G79" s="103"/>
      <c r="H79" s="103"/>
    </row>
    <row r="80" spans="1:8" ht="42.75" x14ac:dyDescent="0.25">
      <c r="A80" s="14" t="s">
        <v>51</v>
      </c>
      <c r="B80" s="66" t="s">
        <v>38</v>
      </c>
      <c r="C80" s="132"/>
      <c r="D80" s="132"/>
      <c r="E80" s="132"/>
      <c r="F80" s="133" t="s">
        <v>10</v>
      </c>
      <c r="G80" s="68">
        <v>0</v>
      </c>
      <c r="H80" s="68"/>
    </row>
    <row r="81" spans="1:8" ht="57" x14ac:dyDescent="0.25">
      <c r="A81" s="14" t="s">
        <v>52</v>
      </c>
      <c r="B81" s="66" t="s">
        <v>39</v>
      </c>
      <c r="C81" s="132" t="s">
        <v>70</v>
      </c>
      <c r="D81" s="132">
        <f>D77</f>
        <v>0</v>
      </c>
      <c r="E81" s="132">
        <v>1.1599999999999999</v>
      </c>
      <c r="F81" s="133" t="s">
        <v>10</v>
      </c>
      <c r="G81" s="68">
        <f>E81*D81</f>
        <v>0</v>
      </c>
      <c r="H81" s="68"/>
    </row>
    <row r="82" spans="1:8" x14ac:dyDescent="0.25">
      <c r="A82" s="14"/>
      <c r="B82" s="86" t="s">
        <v>101</v>
      </c>
      <c r="C82" s="86"/>
      <c r="D82" s="86"/>
      <c r="E82" s="86"/>
      <c r="F82" s="104">
        <v>0</v>
      </c>
      <c r="G82" s="105"/>
      <c r="H82" s="105"/>
    </row>
    <row r="83" spans="1:8" x14ac:dyDescent="0.25">
      <c r="A83" s="14"/>
      <c r="B83" s="86" t="s">
        <v>102</v>
      </c>
      <c r="C83" s="86"/>
      <c r="D83" s="86"/>
      <c r="E83" s="86"/>
      <c r="F83" s="104">
        <v>0</v>
      </c>
      <c r="G83" s="105"/>
      <c r="H83" s="105"/>
    </row>
    <row r="84" spans="1:8" x14ac:dyDescent="0.25">
      <c r="A84" s="14"/>
      <c r="B84" s="86" t="s">
        <v>103</v>
      </c>
      <c r="C84" s="86"/>
      <c r="D84" s="86"/>
      <c r="E84" s="86"/>
      <c r="F84" s="104">
        <v>0</v>
      </c>
      <c r="G84" s="105"/>
      <c r="H84" s="105"/>
    </row>
    <row r="85" spans="1:8" x14ac:dyDescent="0.25">
      <c r="A85" s="14"/>
      <c r="B85" s="86" t="s">
        <v>104</v>
      </c>
      <c r="C85" s="86"/>
      <c r="D85" s="86"/>
      <c r="E85" s="86"/>
      <c r="F85" s="104">
        <v>0</v>
      </c>
      <c r="G85" s="105"/>
      <c r="H85" s="105"/>
    </row>
    <row r="86" spans="1:8" x14ac:dyDescent="0.25">
      <c r="A86" s="14"/>
      <c r="B86" s="86" t="s">
        <v>105</v>
      </c>
      <c r="C86" s="86"/>
      <c r="D86" s="86"/>
      <c r="E86" s="86"/>
      <c r="F86" s="104">
        <v>0</v>
      </c>
      <c r="G86" s="105"/>
      <c r="H86" s="105"/>
    </row>
    <row r="87" spans="1:8" x14ac:dyDescent="0.25">
      <c r="A87" s="14"/>
      <c r="B87" s="86" t="s">
        <v>106</v>
      </c>
      <c r="C87" s="86"/>
      <c r="D87" s="86"/>
      <c r="E87" s="86"/>
      <c r="F87" s="104">
        <v>0</v>
      </c>
      <c r="G87" s="105"/>
      <c r="H87" s="105"/>
    </row>
    <row r="88" spans="1:8" x14ac:dyDescent="0.25">
      <c r="A88" s="14"/>
      <c r="B88" s="86" t="s">
        <v>107</v>
      </c>
      <c r="C88" s="86"/>
      <c r="D88" s="86"/>
      <c r="E88" s="86"/>
      <c r="F88" s="104">
        <v>0</v>
      </c>
      <c r="G88" s="105"/>
      <c r="H88" s="105"/>
    </row>
    <row r="89" spans="1:8" x14ac:dyDescent="0.25">
      <c r="A89" s="14"/>
      <c r="B89" s="86" t="s">
        <v>108</v>
      </c>
      <c r="C89" s="86"/>
      <c r="D89" s="86"/>
      <c r="E89" s="86"/>
      <c r="F89" s="104">
        <v>0</v>
      </c>
      <c r="G89" s="105"/>
      <c r="H89" s="105"/>
    </row>
    <row r="90" spans="1:8" x14ac:dyDescent="0.25">
      <c r="A90" s="14"/>
      <c r="B90" s="106" t="s">
        <v>109</v>
      </c>
      <c r="C90" s="132"/>
      <c r="D90" s="132"/>
      <c r="E90" s="132"/>
      <c r="F90" s="133">
        <v>0</v>
      </c>
      <c r="G90" s="68"/>
      <c r="H90" s="68"/>
    </row>
    <row r="91" spans="1:8" ht="71.25" x14ac:dyDescent="0.25">
      <c r="A91" s="14" t="s">
        <v>53</v>
      </c>
      <c r="B91" s="66" t="s">
        <v>40</v>
      </c>
      <c r="C91" s="132"/>
      <c r="D91" s="132"/>
      <c r="E91" s="132"/>
      <c r="F91" s="133" t="s">
        <v>10</v>
      </c>
      <c r="G91" s="68">
        <f>F92</f>
        <v>0</v>
      </c>
      <c r="H91" s="68"/>
    </row>
    <row r="92" spans="1:8" x14ac:dyDescent="0.25">
      <c r="A92" s="59"/>
      <c r="B92" s="101" t="s">
        <v>113</v>
      </c>
      <c r="C92" s="101" t="s">
        <v>70</v>
      </c>
      <c r="D92" s="101">
        <f>D77</f>
        <v>0</v>
      </c>
      <c r="E92" s="101">
        <v>0.15</v>
      </c>
      <c r="F92" s="102">
        <f>D92*E92</f>
        <v>0</v>
      </c>
      <c r="G92" s="103"/>
      <c r="H92" s="103"/>
    </row>
    <row r="93" spans="1:8" ht="114" x14ac:dyDescent="0.25">
      <c r="A93" s="14" t="s">
        <v>54</v>
      </c>
      <c r="B93" s="66" t="s">
        <v>41</v>
      </c>
      <c r="C93" s="132"/>
      <c r="D93" s="132"/>
      <c r="E93" s="132"/>
      <c r="F93" s="133" t="s">
        <v>10</v>
      </c>
      <c r="G93" s="68">
        <v>0</v>
      </c>
      <c r="H93" s="68"/>
    </row>
    <row r="94" spans="1:8" x14ac:dyDescent="0.25">
      <c r="A94" s="14"/>
      <c r="B94" s="107" t="s">
        <v>110</v>
      </c>
      <c r="C94" s="107"/>
      <c r="D94" s="107"/>
      <c r="E94" s="107"/>
      <c r="F94" s="108">
        <v>0</v>
      </c>
      <c r="G94" s="109">
        <v>0</v>
      </c>
      <c r="H94" s="109"/>
    </row>
    <row r="95" spans="1:8" ht="30" x14ac:dyDescent="0.25">
      <c r="A95" s="14"/>
      <c r="B95" s="107" t="s">
        <v>111</v>
      </c>
      <c r="C95" s="107"/>
      <c r="D95" s="107"/>
      <c r="E95" s="107"/>
      <c r="F95" s="108">
        <v>0</v>
      </c>
      <c r="G95" s="109">
        <v>0</v>
      </c>
      <c r="H95" s="109"/>
    </row>
    <row r="96" spans="1:8" ht="30" x14ac:dyDescent="0.25">
      <c r="A96" s="14"/>
      <c r="B96" s="107" t="s">
        <v>112</v>
      </c>
      <c r="C96" s="107"/>
      <c r="D96" s="107"/>
      <c r="E96" s="107"/>
      <c r="F96" s="108">
        <v>0</v>
      </c>
      <c r="G96" s="109">
        <v>0</v>
      </c>
      <c r="H96" s="109"/>
    </row>
    <row r="97" spans="1:8" ht="28.5" x14ac:dyDescent="0.25">
      <c r="A97" s="14" t="s">
        <v>55</v>
      </c>
      <c r="B97" s="123" t="s">
        <v>127</v>
      </c>
      <c r="C97" s="118"/>
      <c r="D97" s="118"/>
      <c r="E97" s="118"/>
      <c r="F97" s="133" t="s">
        <v>10</v>
      </c>
      <c r="G97" s="119">
        <v>0</v>
      </c>
      <c r="H97" s="119"/>
    </row>
    <row r="98" spans="1:8" x14ac:dyDescent="0.25">
      <c r="B98" s="120" t="s">
        <v>129</v>
      </c>
      <c r="C98" s="120" t="s">
        <v>134</v>
      </c>
      <c r="D98" s="120">
        <v>1</v>
      </c>
      <c r="E98" s="120"/>
      <c r="F98" s="121">
        <v>0</v>
      </c>
      <c r="G98" s="122"/>
      <c r="H98" s="122"/>
    </row>
    <row r="99" spans="1:8" ht="28.5" x14ac:dyDescent="0.25">
      <c r="A99" s="14" t="s">
        <v>126</v>
      </c>
      <c r="B99" s="66" t="s">
        <v>42</v>
      </c>
      <c r="C99" s="132"/>
      <c r="D99" s="132"/>
      <c r="E99" s="132"/>
      <c r="F99" s="133" t="s">
        <v>10</v>
      </c>
      <c r="G99" s="68">
        <v>0</v>
      </c>
      <c r="H99" s="68"/>
    </row>
    <row r="100" spans="1:8" x14ac:dyDescent="0.25">
      <c r="A100" s="97"/>
      <c r="B100" s="110" t="s">
        <v>80</v>
      </c>
      <c r="C100" s="110"/>
      <c r="D100" s="110"/>
      <c r="E100" s="110"/>
      <c r="F100" s="110"/>
      <c r="G100" s="110"/>
      <c r="H100" s="110"/>
    </row>
    <row r="101" spans="1:8" x14ac:dyDescent="0.25">
      <c r="A101" s="97"/>
      <c r="B101" s="110" t="s">
        <v>81</v>
      </c>
      <c r="C101" s="110"/>
      <c r="D101" s="110"/>
      <c r="E101" s="110"/>
      <c r="F101" s="110"/>
      <c r="G101" s="110"/>
      <c r="H101" s="110"/>
    </row>
    <row r="102" spans="1:8" x14ac:dyDescent="0.25">
      <c r="A102" s="97"/>
      <c r="B102" s="110" t="s">
        <v>79</v>
      </c>
      <c r="C102" s="110"/>
      <c r="D102" s="110"/>
      <c r="E102" s="110"/>
      <c r="F102" s="110"/>
      <c r="G102" s="126">
        <v>0</v>
      </c>
      <c r="H102" s="110"/>
    </row>
    <row r="103" spans="1:8" x14ac:dyDescent="0.25">
      <c r="A103" s="97"/>
      <c r="B103" s="110" t="s">
        <v>82</v>
      </c>
      <c r="C103" s="110"/>
      <c r="D103" s="110"/>
      <c r="E103" s="110"/>
      <c r="F103" s="110"/>
      <c r="G103" s="139">
        <v>0</v>
      </c>
      <c r="H103" s="110"/>
    </row>
    <row r="105" spans="1:8" ht="15.75" x14ac:dyDescent="0.25">
      <c r="B105" s="192" t="s">
        <v>115</v>
      </c>
      <c r="C105" s="192"/>
      <c r="D105" s="192"/>
      <c r="E105" s="193"/>
      <c r="F105" s="193"/>
      <c r="G105" s="193"/>
    </row>
    <row r="106" spans="1:8" ht="15.75" x14ac:dyDescent="0.25">
      <c r="B106" s="194" t="s">
        <v>116</v>
      </c>
      <c r="C106" s="194"/>
      <c r="D106" s="194"/>
      <c r="E106" s="194" t="s">
        <v>117</v>
      </c>
      <c r="F106" s="194"/>
      <c r="G106" s="194"/>
    </row>
    <row r="107" spans="1:8" ht="15.75" x14ac:dyDescent="0.25">
      <c r="B107" s="194" t="s">
        <v>119</v>
      </c>
      <c r="C107" s="194"/>
      <c r="D107" s="194"/>
      <c r="E107" s="194" t="s">
        <v>118</v>
      </c>
      <c r="F107" s="194"/>
      <c r="G107" s="194"/>
    </row>
  </sheetData>
  <mergeCells count="58">
    <mergeCell ref="B9:D9"/>
    <mergeCell ref="E9:F9"/>
    <mergeCell ref="A2:H2"/>
    <mergeCell ref="A3:H3"/>
    <mergeCell ref="B4:D4"/>
    <mergeCell ref="E4:F4"/>
    <mergeCell ref="B5:D5"/>
    <mergeCell ref="E5:F5"/>
    <mergeCell ref="B6:D6"/>
    <mergeCell ref="E6:F6"/>
    <mergeCell ref="B7:D7"/>
    <mergeCell ref="E7:F7"/>
    <mergeCell ref="A8:G8"/>
    <mergeCell ref="H14:H15"/>
    <mergeCell ref="B15:D15"/>
    <mergeCell ref="E15:F15"/>
    <mergeCell ref="B10:D10"/>
    <mergeCell ref="E10:F10"/>
    <mergeCell ref="B11:D11"/>
    <mergeCell ref="E11:F11"/>
    <mergeCell ref="B12:D12"/>
    <mergeCell ref="E12:F12"/>
    <mergeCell ref="B13:D13"/>
    <mergeCell ref="E13:F13"/>
    <mergeCell ref="B14:D14"/>
    <mergeCell ref="E14:F14"/>
    <mergeCell ref="G14:G15"/>
    <mergeCell ref="B16:D16"/>
    <mergeCell ref="E16:F16"/>
    <mergeCell ref="B17:D17"/>
    <mergeCell ref="E17:F17"/>
    <mergeCell ref="B18:D18"/>
    <mergeCell ref="E18:F18"/>
    <mergeCell ref="B19:D19"/>
    <mergeCell ref="E19:F19"/>
    <mergeCell ref="B20:D20"/>
    <mergeCell ref="E20:F20"/>
    <mergeCell ref="B21:D21"/>
    <mergeCell ref="E21:F21"/>
    <mergeCell ref="B28:D28"/>
    <mergeCell ref="E28:F28"/>
    <mergeCell ref="B22:D22"/>
    <mergeCell ref="E22:F22"/>
    <mergeCell ref="B23:D23"/>
    <mergeCell ref="E23:F23"/>
    <mergeCell ref="B24:D24"/>
    <mergeCell ref="E24:F24"/>
    <mergeCell ref="B25:D25"/>
    <mergeCell ref="E25:F25"/>
    <mergeCell ref="B26:D26"/>
    <mergeCell ref="E26:F26"/>
    <mergeCell ref="A27:G27"/>
    <mergeCell ref="B105:D105"/>
    <mergeCell ref="E105:G105"/>
    <mergeCell ref="B106:D106"/>
    <mergeCell ref="E106:G106"/>
    <mergeCell ref="B107:D107"/>
    <mergeCell ref="E107:G10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07"/>
  <sheetViews>
    <sheetView topLeftCell="A19" workbookViewId="0">
      <selection activeCell="F53" sqref="F53"/>
    </sheetView>
  </sheetViews>
  <sheetFormatPr defaultRowHeight="15" x14ac:dyDescent="0.25"/>
  <cols>
    <col min="1" max="1" width="5.5703125" style="111" bestFit="1" customWidth="1"/>
    <col min="2" max="2" width="35.28515625" style="111" bestFit="1" customWidth="1"/>
    <col min="3" max="4" width="9.140625" style="111"/>
    <col min="5" max="5" width="8.85546875" style="111" bestFit="1" customWidth="1"/>
    <col min="6" max="6" width="9" style="111" customWidth="1"/>
    <col min="7" max="7" width="11.28515625" style="111" bestFit="1" customWidth="1"/>
    <col min="8" max="8" width="16.7109375" style="111" customWidth="1"/>
    <col min="9" max="9" width="13.140625" customWidth="1"/>
  </cols>
  <sheetData>
    <row r="2" spans="1:8" ht="18.75" x14ac:dyDescent="0.25">
      <c r="A2" s="176" t="s">
        <v>68</v>
      </c>
      <c r="B2" s="176"/>
      <c r="C2" s="176"/>
      <c r="D2" s="176"/>
      <c r="E2" s="176"/>
      <c r="F2" s="176"/>
      <c r="G2" s="176"/>
      <c r="H2" s="176"/>
    </row>
    <row r="3" spans="1:8" ht="15" customHeight="1" x14ac:dyDescent="0.25">
      <c r="A3" s="185" t="s">
        <v>138</v>
      </c>
      <c r="B3" s="185"/>
      <c r="C3" s="185"/>
      <c r="D3" s="185"/>
      <c r="E3" s="185"/>
      <c r="F3" s="185"/>
      <c r="G3" s="185"/>
      <c r="H3" s="185"/>
    </row>
    <row r="4" spans="1:8" x14ac:dyDescent="0.25">
      <c r="A4" s="23" t="s">
        <v>0</v>
      </c>
      <c r="B4" s="179" t="s">
        <v>1</v>
      </c>
      <c r="C4" s="198"/>
      <c r="D4" s="198"/>
      <c r="E4" s="179" t="s">
        <v>2</v>
      </c>
      <c r="F4" s="199"/>
      <c r="G4" s="1" t="s">
        <v>3</v>
      </c>
      <c r="H4" s="1" t="s">
        <v>123</v>
      </c>
    </row>
    <row r="5" spans="1:8" x14ac:dyDescent="0.25">
      <c r="A5" s="151">
        <v>1</v>
      </c>
      <c r="B5" s="197" t="s">
        <v>4</v>
      </c>
      <c r="C5" s="198"/>
      <c r="D5" s="199"/>
      <c r="E5" s="200" t="s">
        <v>5</v>
      </c>
      <c r="F5" s="199"/>
      <c r="G5" s="112">
        <v>44244</v>
      </c>
      <c r="H5" s="112"/>
    </row>
    <row r="6" spans="1:8" x14ac:dyDescent="0.25">
      <c r="A6" s="151">
        <v>2</v>
      </c>
      <c r="B6" s="197" t="s">
        <v>6</v>
      </c>
      <c r="C6" s="198"/>
      <c r="D6" s="199"/>
      <c r="E6" s="200" t="s">
        <v>5</v>
      </c>
      <c r="F6" s="199"/>
      <c r="G6" s="112">
        <v>44013</v>
      </c>
      <c r="H6" s="112"/>
    </row>
    <row r="7" spans="1:8" x14ac:dyDescent="0.25">
      <c r="A7" s="151">
        <v>3</v>
      </c>
      <c r="B7" s="197" t="s">
        <v>7</v>
      </c>
      <c r="C7" s="198"/>
      <c r="D7" s="199"/>
      <c r="E7" s="200" t="s">
        <v>5</v>
      </c>
      <c r="F7" s="199"/>
      <c r="G7" s="112">
        <v>44043</v>
      </c>
      <c r="H7" s="112"/>
    </row>
    <row r="8" spans="1:8" ht="34.5" customHeight="1" x14ac:dyDescent="0.25">
      <c r="A8" s="177" t="s">
        <v>8</v>
      </c>
      <c r="B8" s="177"/>
      <c r="C8" s="177"/>
      <c r="D8" s="177"/>
      <c r="E8" s="177"/>
      <c r="F8" s="177"/>
      <c r="G8" s="177"/>
      <c r="H8" s="148"/>
    </row>
    <row r="9" spans="1:8" x14ac:dyDescent="0.25">
      <c r="A9" s="1" t="s">
        <v>0</v>
      </c>
      <c r="B9" s="202" t="s">
        <v>1</v>
      </c>
      <c r="C9" s="203"/>
      <c r="D9" s="204"/>
      <c r="E9" s="179" t="s">
        <v>2</v>
      </c>
      <c r="F9" s="199"/>
      <c r="G9" s="1" t="s">
        <v>3</v>
      </c>
      <c r="H9" s="1" t="s">
        <v>123</v>
      </c>
    </row>
    <row r="10" spans="1:8" x14ac:dyDescent="0.25">
      <c r="A10" s="151">
        <v>4</v>
      </c>
      <c r="B10" s="197" t="s">
        <v>9</v>
      </c>
      <c r="C10" s="198"/>
      <c r="D10" s="199"/>
      <c r="E10" s="200" t="s">
        <v>10</v>
      </c>
      <c r="F10" s="199"/>
      <c r="G10" s="68">
        <v>0</v>
      </c>
      <c r="H10" s="68"/>
    </row>
    <row r="11" spans="1:8" ht="34.5" customHeight="1" x14ac:dyDescent="0.25">
      <c r="A11" s="151">
        <v>5</v>
      </c>
      <c r="B11" s="197" t="s">
        <v>11</v>
      </c>
      <c r="C11" s="198"/>
      <c r="D11" s="199"/>
      <c r="E11" s="200" t="s">
        <v>10</v>
      </c>
      <c r="F11" s="199"/>
      <c r="G11" s="149">
        <v>0</v>
      </c>
      <c r="H11" s="114"/>
    </row>
    <row r="12" spans="1:8" x14ac:dyDescent="0.25">
      <c r="A12" s="151">
        <v>6</v>
      </c>
      <c r="B12" s="197" t="s">
        <v>12</v>
      </c>
      <c r="C12" s="198"/>
      <c r="D12" s="199"/>
      <c r="E12" s="200" t="s">
        <v>10</v>
      </c>
      <c r="F12" s="199"/>
      <c r="G12" s="149">
        <v>14598.13</v>
      </c>
      <c r="H12" s="114"/>
    </row>
    <row r="13" spans="1:8" ht="31.5" customHeight="1" x14ac:dyDescent="0.25">
      <c r="A13" s="151">
        <v>7</v>
      </c>
      <c r="B13" s="197" t="s">
        <v>13</v>
      </c>
      <c r="C13" s="198"/>
      <c r="D13" s="199"/>
      <c r="E13" s="200" t="s">
        <v>10</v>
      </c>
      <c r="F13" s="199"/>
      <c r="G13" s="114">
        <f>G14+G16</f>
        <v>14014.62</v>
      </c>
      <c r="H13" s="114"/>
    </row>
    <row r="14" spans="1:8" x14ac:dyDescent="0.25">
      <c r="A14" s="151">
        <v>8</v>
      </c>
      <c r="B14" s="197" t="s">
        <v>14</v>
      </c>
      <c r="C14" s="198"/>
      <c r="D14" s="199"/>
      <c r="E14" s="200" t="s">
        <v>10</v>
      </c>
      <c r="F14" s="199"/>
      <c r="G14" s="201">
        <v>14014.62</v>
      </c>
      <c r="H14" s="201"/>
    </row>
    <row r="15" spans="1:8" x14ac:dyDescent="0.25">
      <c r="A15" s="151">
        <v>9</v>
      </c>
      <c r="B15" s="197" t="s">
        <v>15</v>
      </c>
      <c r="C15" s="198"/>
      <c r="D15" s="199"/>
      <c r="E15" s="200" t="s">
        <v>10</v>
      </c>
      <c r="F15" s="199"/>
      <c r="G15" s="201"/>
      <c r="H15" s="201"/>
    </row>
    <row r="16" spans="1:8" x14ac:dyDescent="0.25">
      <c r="A16" s="151">
        <v>10</v>
      </c>
      <c r="B16" s="197" t="s">
        <v>16</v>
      </c>
      <c r="C16" s="198"/>
      <c r="D16" s="199"/>
      <c r="E16" s="200" t="s">
        <v>10</v>
      </c>
      <c r="F16" s="199"/>
      <c r="G16" s="149">
        <v>0</v>
      </c>
      <c r="H16" s="149"/>
    </row>
    <row r="17" spans="1:10" x14ac:dyDescent="0.25">
      <c r="A17" s="151">
        <v>11</v>
      </c>
      <c r="B17" s="197" t="s">
        <v>17</v>
      </c>
      <c r="C17" s="198"/>
      <c r="D17" s="199"/>
      <c r="E17" s="200" t="s">
        <v>10</v>
      </c>
      <c r="F17" s="199"/>
      <c r="G17" s="114">
        <f>G18+G19+G20+G21+G22</f>
        <v>14477.28</v>
      </c>
      <c r="H17" s="114"/>
    </row>
    <row r="18" spans="1:10" ht="28.5" customHeight="1" x14ac:dyDescent="0.25">
      <c r="A18" s="151">
        <v>12</v>
      </c>
      <c r="B18" s="197" t="s">
        <v>18</v>
      </c>
      <c r="C18" s="198"/>
      <c r="D18" s="199"/>
      <c r="E18" s="200" t="s">
        <v>10</v>
      </c>
      <c r="F18" s="199"/>
      <c r="G18" s="149">
        <v>14477.28</v>
      </c>
      <c r="H18" s="149"/>
    </row>
    <row r="19" spans="1:10" ht="31.5" customHeight="1" x14ac:dyDescent="0.25">
      <c r="A19" s="151">
        <v>13</v>
      </c>
      <c r="B19" s="197" t="s">
        <v>19</v>
      </c>
      <c r="C19" s="198"/>
      <c r="D19" s="199"/>
      <c r="E19" s="200" t="s">
        <v>10</v>
      </c>
      <c r="F19" s="199"/>
      <c r="G19" s="68">
        <v>0</v>
      </c>
      <c r="H19" s="68"/>
    </row>
    <row r="20" spans="1:10" x14ac:dyDescent="0.25">
      <c r="A20" s="151">
        <v>14</v>
      </c>
      <c r="B20" s="197" t="s">
        <v>20</v>
      </c>
      <c r="C20" s="198"/>
      <c r="D20" s="199"/>
      <c r="E20" s="200" t="s">
        <v>10</v>
      </c>
      <c r="F20" s="199"/>
      <c r="G20" s="68">
        <v>0</v>
      </c>
      <c r="H20" s="68"/>
    </row>
    <row r="21" spans="1:10" ht="17.25" customHeight="1" x14ac:dyDescent="0.25">
      <c r="A21" s="151">
        <v>15</v>
      </c>
      <c r="B21" s="197" t="s">
        <v>21</v>
      </c>
      <c r="C21" s="198"/>
      <c r="D21" s="199"/>
      <c r="E21" s="200" t="s">
        <v>10</v>
      </c>
      <c r="F21" s="199"/>
      <c r="G21" s="68">
        <v>0</v>
      </c>
      <c r="H21" s="68"/>
    </row>
    <row r="22" spans="1:10" x14ac:dyDescent="0.25">
      <c r="A22" s="151">
        <v>16</v>
      </c>
      <c r="B22" s="197" t="s">
        <v>22</v>
      </c>
      <c r="C22" s="198"/>
      <c r="D22" s="199"/>
      <c r="E22" s="200" t="s">
        <v>10</v>
      </c>
      <c r="F22" s="199"/>
      <c r="G22" s="68">
        <v>0</v>
      </c>
      <c r="H22" s="68"/>
    </row>
    <row r="23" spans="1:10" ht="17.25" customHeight="1" x14ac:dyDescent="0.25">
      <c r="A23" s="151">
        <v>17</v>
      </c>
      <c r="B23" s="197" t="s">
        <v>23</v>
      </c>
      <c r="C23" s="198"/>
      <c r="D23" s="199"/>
      <c r="E23" s="200" t="s">
        <v>10</v>
      </c>
      <c r="F23" s="199"/>
      <c r="G23" s="114">
        <f>G10+G11+G17</f>
        <v>14477.28</v>
      </c>
      <c r="H23" s="114"/>
    </row>
    <row r="24" spans="1:10" x14ac:dyDescent="0.25">
      <c r="A24" s="151">
        <v>18</v>
      </c>
      <c r="B24" s="197" t="s">
        <v>24</v>
      </c>
      <c r="C24" s="198"/>
      <c r="D24" s="199"/>
      <c r="E24" s="200" t="s">
        <v>10</v>
      </c>
      <c r="F24" s="199"/>
      <c r="G24" s="68">
        <v>0</v>
      </c>
      <c r="H24" s="68"/>
    </row>
    <row r="25" spans="1:10" ht="32.25" customHeight="1" x14ac:dyDescent="0.25">
      <c r="A25" s="151">
        <v>19</v>
      </c>
      <c r="B25" s="197" t="s">
        <v>25</v>
      </c>
      <c r="C25" s="198"/>
      <c r="D25" s="199"/>
      <c r="E25" s="200" t="s">
        <v>10</v>
      </c>
      <c r="F25" s="199"/>
      <c r="G25" s="68">
        <f>G11+G17-SUM(G31:G103)</f>
        <v>-6978.0556000000015</v>
      </c>
      <c r="H25" s="115"/>
      <c r="J25" s="136"/>
    </row>
    <row r="26" spans="1:10" x14ac:dyDescent="0.25">
      <c r="A26" s="151">
        <v>20</v>
      </c>
      <c r="B26" s="197" t="s">
        <v>26</v>
      </c>
      <c r="C26" s="198"/>
      <c r="D26" s="199"/>
      <c r="E26" s="200" t="s">
        <v>10</v>
      </c>
      <c r="F26" s="199"/>
      <c r="G26" s="114">
        <f>G13-G17+G12</f>
        <v>14135.47</v>
      </c>
      <c r="H26" s="114"/>
    </row>
    <row r="27" spans="1:10" ht="33.75" customHeight="1" x14ac:dyDescent="0.25">
      <c r="A27" s="177" t="s">
        <v>27</v>
      </c>
      <c r="B27" s="177"/>
      <c r="C27" s="177"/>
      <c r="D27" s="177"/>
      <c r="E27" s="177"/>
      <c r="F27" s="177"/>
      <c r="G27" s="177"/>
      <c r="H27" s="148"/>
    </row>
    <row r="28" spans="1:10" ht="99.75" x14ac:dyDescent="0.25">
      <c r="A28" s="1" t="s">
        <v>0</v>
      </c>
      <c r="B28" s="179" t="s">
        <v>28</v>
      </c>
      <c r="C28" s="195"/>
      <c r="D28" s="196"/>
      <c r="E28" s="179" t="s">
        <v>2</v>
      </c>
      <c r="F28" s="196"/>
      <c r="G28" s="1" t="s">
        <v>124</v>
      </c>
      <c r="H28" s="1" t="s">
        <v>123</v>
      </c>
    </row>
    <row r="29" spans="1:10" ht="36" x14ac:dyDescent="0.25">
      <c r="A29" s="24"/>
      <c r="B29" s="24" t="s">
        <v>74</v>
      </c>
      <c r="C29" s="64" t="s">
        <v>64</v>
      </c>
      <c r="D29" s="64" t="s">
        <v>65</v>
      </c>
      <c r="E29" s="64" t="s">
        <v>66</v>
      </c>
      <c r="F29" s="64" t="s">
        <v>67</v>
      </c>
      <c r="G29" s="1"/>
      <c r="H29" s="1"/>
    </row>
    <row r="30" spans="1:10" x14ac:dyDescent="0.25">
      <c r="A30" s="1"/>
      <c r="B30" s="1">
        <v>21</v>
      </c>
      <c r="C30" s="1"/>
      <c r="D30" s="1"/>
      <c r="E30" s="1"/>
      <c r="F30" s="65"/>
      <c r="G30" s="1">
        <v>22</v>
      </c>
      <c r="H30" s="1"/>
    </row>
    <row r="31" spans="1:10" ht="85.5" x14ac:dyDescent="0.25">
      <c r="A31" s="14" t="s">
        <v>43</v>
      </c>
      <c r="B31" s="66" t="s">
        <v>30</v>
      </c>
      <c r="C31" s="150"/>
      <c r="D31" s="150"/>
      <c r="E31" s="150"/>
      <c r="F31" s="151" t="s">
        <v>10</v>
      </c>
      <c r="G31" s="68">
        <f>F32+F37+F42+F44+F49</f>
        <v>10823</v>
      </c>
      <c r="H31" s="68"/>
    </row>
    <row r="32" spans="1:10" x14ac:dyDescent="0.25">
      <c r="A32" s="14"/>
      <c r="B32" s="69" t="s">
        <v>84</v>
      </c>
      <c r="C32" s="70"/>
      <c r="D32" s="70"/>
      <c r="E32" s="70"/>
      <c r="F32" s="71">
        <f>SUM(F33:F36)</f>
        <v>1403</v>
      </c>
      <c r="G32" s="72"/>
      <c r="H32" s="72"/>
    </row>
    <row r="33" spans="1:8" x14ac:dyDescent="0.25">
      <c r="A33" s="14"/>
      <c r="B33" s="70" t="s">
        <v>85</v>
      </c>
      <c r="C33" s="70"/>
      <c r="D33" s="70"/>
      <c r="E33" s="70"/>
      <c r="F33" s="71">
        <v>0</v>
      </c>
      <c r="G33" s="72"/>
      <c r="H33" s="72"/>
    </row>
    <row r="34" spans="1:8" x14ac:dyDescent="0.25">
      <c r="A34" s="14"/>
      <c r="B34" s="70" t="s">
        <v>86</v>
      </c>
      <c r="C34" s="70" t="s">
        <v>69</v>
      </c>
      <c r="D34" s="70">
        <v>1</v>
      </c>
      <c r="E34" s="70">
        <v>950</v>
      </c>
      <c r="F34" s="71">
        <f>E34*D34</f>
        <v>950</v>
      </c>
      <c r="G34" s="72"/>
      <c r="H34" s="72"/>
    </row>
    <row r="35" spans="1:8" x14ac:dyDescent="0.25">
      <c r="A35" s="14"/>
      <c r="B35" s="70" t="s">
        <v>87</v>
      </c>
      <c r="C35" s="70" t="s">
        <v>69</v>
      </c>
      <c r="D35" s="70">
        <v>1</v>
      </c>
      <c r="E35" s="70">
        <v>453</v>
      </c>
      <c r="F35" s="71">
        <f>E35*D35</f>
        <v>453</v>
      </c>
      <c r="G35" s="72"/>
      <c r="H35" s="72"/>
    </row>
    <row r="36" spans="1:8" ht="45" x14ac:dyDescent="0.25">
      <c r="A36" s="14"/>
      <c r="B36" s="70" t="s">
        <v>96</v>
      </c>
      <c r="C36" s="70"/>
      <c r="D36" s="70"/>
      <c r="E36" s="70"/>
      <c r="F36" s="71">
        <v>0</v>
      </c>
      <c r="G36" s="72"/>
      <c r="H36" s="72"/>
    </row>
    <row r="37" spans="1:8" ht="28.5" x14ac:dyDescent="0.25">
      <c r="A37" s="14"/>
      <c r="B37" s="73" t="s">
        <v>91</v>
      </c>
      <c r="C37" s="74"/>
      <c r="D37" s="74"/>
      <c r="E37" s="74"/>
      <c r="F37" s="75">
        <v>0</v>
      </c>
      <c r="G37" s="76"/>
      <c r="H37" s="76"/>
    </row>
    <row r="38" spans="1:8" ht="30" x14ac:dyDescent="0.25">
      <c r="A38" s="14"/>
      <c r="B38" s="74" t="s">
        <v>90</v>
      </c>
      <c r="C38" s="74"/>
      <c r="D38" s="74"/>
      <c r="E38" s="74"/>
      <c r="F38" s="75">
        <v>0</v>
      </c>
      <c r="G38" s="76"/>
      <c r="H38" s="76"/>
    </row>
    <row r="39" spans="1:8" ht="30" x14ac:dyDescent="0.25">
      <c r="A39" s="14"/>
      <c r="B39" s="74" t="s">
        <v>88</v>
      </c>
      <c r="C39" s="74"/>
      <c r="D39" s="74"/>
      <c r="E39" s="74"/>
      <c r="F39" s="75">
        <v>0</v>
      </c>
      <c r="G39" s="76"/>
      <c r="H39" s="76"/>
    </row>
    <row r="40" spans="1:8" ht="30" x14ac:dyDescent="0.25">
      <c r="A40" s="14"/>
      <c r="B40" s="74" t="s">
        <v>95</v>
      </c>
      <c r="C40" s="74"/>
      <c r="D40" s="74"/>
      <c r="E40" s="74"/>
      <c r="F40" s="75">
        <v>0</v>
      </c>
      <c r="G40" s="76"/>
      <c r="H40" s="76"/>
    </row>
    <row r="41" spans="1:8" ht="45" x14ac:dyDescent="0.25">
      <c r="A41" s="14"/>
      <c r="B41" s="74" t="s">
        <v>96</v>
      </c>
      <c r="C41" s="74"/>
      <c r="D41" s="74"/>
      <c r="E41" s="74"/>
      <c r="F41" s="75">
        <v>0</v>
      </c>
      <c r="G41" s="76"/>
      <c r="H41" s="76"/>
    </row>
    <row r="42" spans="1:8" x14ac:dyDescent="0.25">
      <c r="A42" s="14"/>
      <c r="B42" s="77" t="s">
        <v>89</v>
      </c>
      <c r="C42" s="78"/>
      <c r="D42" s="78"/>
      <c r="E42" s="78"/>
      <c r="F42" s="79">
        <v>0</v>
      </c>
      <c r="G42" s="80"/>
      <c r="H42" s="80"/>
    </row>
    <row r="43" spans="1:8" ht="30" x14ac:dyDescent="0.25">
      <c r="A43" s="14"/>
      <c r="B43" s="78" t="s">
        <v>90</v>
      </c>
      <c r="C43" s="78"/>
      <c r="D43" s="78"/>
      <c r="E43" s="78"/>
      <c r="F43" s="79">
        <v>0</v>
      </c>
      <c r="G43" s="80"/>
      <c r="H43" s="80"/>
    </row>
    <row r="44" spans="1:8" x14ac:dyDescent="0.25">
      <c r="A44" s="14"/>
      <c r="B44" s="81" t="s">
        <v>92</v>
      </c>
      <c r="C44" s="82"/>
      <c r="D44" s="82"/>
      <c r="E44" s="82"/>
      <c r="F44" s="83">
        <v>0</v>
      </c>
      <c r="G44" s="84"/>
      <c r="H44" s="84"/>
    </row>
    <row r="45" spans="1:8" ht="30" x14ac:dyDescent="0.25">
      <c r="A45" s="14"/>
      <c r="B45" s="82" t="s">
        <v>90</v>
      </c>
      <c r="C45" s="82"/>
      <c r="D45" s="82"/>
      <c r="E45" s="82"/>
      <c r="F45" s="83">
        <v>0</v>
      </c>
      <c r="G45" s="84"/>
      <c r="H45" s="84"/>
    </row>
    <row r="46" spans="1:8" ht="30" x14ac:dyDescent="0.25">
      <c r="A46" s="14"/>
      <c r="B46" s="82" t="s">
        <v>88</v>
      </c>
      <c r="C46" s="82"/>
      <c r="D46" s="82"/>
      <c r="E46" s="82"/>
      <c r="F46" s="83">
        <v>0</v>
      </c>
      <c r="G46" s="84"/>
      <c r="H46" s="84"/>
    </row>
    <row r="47" spans="1:8" ht="30" x14ac:dyDescent="0.25">
      <c r="A47" s="14"/>
      <c r="B47" s="82" t="s">
        <v>95</v>
      </c>
      <c r="C47" s="82"/>
      <c r="D47" s="82"/>
      <c r="E47" s="82"/>
      <c r="F47" s="83">
        <v>0</v>
      </c>
      <c r="G47" s="84"/>
      <c r="H47" s="84"/>
    </row>
    <row r="48" spans="1:8" ht="45" x14ac:dyDescent="0.25">
      <c r="A48" s="14"/>
      <c r="B48" s="82" t="s">
        <v>96</v>
      </c>
      <c r="C48" s="82"/>
      <c r="D48" s="82"/>
      <c r="E48" s="82"/>
      <c r="F48" s="83">
        <v>0</v>
      </c>
      <c r="G48" s="84"/>
      <c r="H48" s="84"/>
    </row>
    <row r="49" spans="1:8" x14ac:dyDescent="0.25">
      <c r="A49" s="14"/>
      <c r="B49" s="85" t="s">
        <v>93</v>
      </c>
      <c r="C49" s="86"/>
      <c r="D49" s="86"/>
      <c r="E49" s="86"/>
      <c r="F49" s="104">
        <f>SUM(F50:F54)</f>
        <v>9420</v>
      </c>
      <c r="G49" s="86"/>
      <c r="H49" s="86"/>
    </row>
    <row r="50" spans="1:8" ht="30" x14ac:dyDescent="0.25">
      <c r="A50" s="14"/>
      <c r="B50" s="86" t="s">
        <v>90</v>
      </c>
      <c r="C50" s="86"/>
      <c r="D50" s="86"/>
      <c r="E50" s="86"/>
      <c r="F50" s="104">
        <v>0</v>
      </c>
      <c r="G50" s="86"/>
      <c r="H50" s="86"/>
    </row>
    <row r="51" spans="1:8" ht="30" x14ac:dyDescent="0.25">
      <c r="A51" s="14"/>
      <c r="B51" s="86" t="s">
        <v>88</v>
      </c>
      <c r="C51" s="86"/>
      <c r="D51" s="86"/>
      <c r="E51" s="86"/>
      <c r="F51" s="104">
        <v>0</v>
      </c>
      <c r="G51" s="86"/>
      <c r="H51" s="86"/>
    </row>
    <row r="52" spans="1:8" ht="30" x14ac:dyDescent="0.25">
      <c r="A52" s="14"/>
      <c r="B52" s="86" t="s">
        <v>94</v>
      </c>
      <c r="C52" s="86" t="s">
        <v>135</v>
      </c>
      <c r="D52" s="86"/>
      <c r="E52" s="86"/>
      <c r="F52" s="104">
        <v>9420</v>
      </c>
      <c r="G52" s="86"/>
      <c r="H52" s="86"/>
    </row>
    <row r="53" spans="1:8" ht="30" x14ac:dyDescent="0.25">
      <c r="A53" s="14"/>
      <c r="B53" s="86" t="s">
        <v>95</v>
      </c>
      <c r="C53" s="86"/>
      <c r="D53" s="86"/>
      <c r="E53" s="86"/>
      <c r="F53" s="104">
        <v>0</v>
      </c>
      <c r="G53" s="86"/>
      <c r="H53" s="86"/>
    </row>
    <row r="54" spans="1:8" ht="45" x14ac:dyDescent="0.25">
      <c r="A54" s="14"/>
      <c r="B54" s="86" t="s">
        <v>96</v>
      </c>
      <c r="C54" s="86"/>
      <c r="D54" s="86"/>
      <c r="E54" s="86"/>
      <c r="F54" s="104">
        <v>0</v>
      </c>
      <c r="G54" s="86"/>
      <c r="H54" s="86"/>
    </row>
    <row r="55" spans="1:8" ht="28.5" x14ac:dyDescent="0.25">
      <c r="A55" s="14" t="s">
        <v>44</v>
      </c>
      <c r="B55" s="66" t="s">
        <v>31</v>
      </c>
      <c r="C55" s="150"/>
      <c r="D55" s="150"/>
      <c r="E55" s="150"/>
      <c r="F55" s="151" t="s">
        <v>10</v>
      </c>
      <c r="G55" s="68">
        <f>F56+F57+F58+F59</f>
        <v>1625.1696000000002</v>
      </c>
      <c r="H55" s="68"/>
    </row>
    <row r="56" spans="1:8" x14ac:dyDescent="0.25">
      <c r="A56" s="14"/>
      <c r="B56" s="87" t="s">
        <v>97</v>
      </c>
      <c r="C56" s="87" t="s">
        <v>125</v>
      </c>
      <c r="D56" s="87">
        <v>14</v>
      </c>
      <c r="E56" s="87">
        <v>6</v>
      </c>
      <c r="F56" s="88">
        <f>E56*D56</f>
        <v>84</v>
      </c>
      <c r="G56" s="89"/>
      <c r="H56" s="89"/>
    </row>
    <row r="57" spans="1:8" ht="30" x14ac:dyDescent="0.25">
      <c r="A57" s="14"/>
      <c r="B57" s="87" t="s">
        <v>98</v>
      </c>
      <c r="C57" s="87" t="s">
        <v>125</v>
      </c>
      <c r="D57" s="87">
        <v>14</v>
      </c>
      <c r="E57" s="87">
        <v>30</v>
      </c>
      <c r="F57" s="88">
        <f>E57*D57</f>
        <v>420</v>
      </c>
      <c r="G57" s="89"/>
      <c r="H57" s="89"/>
    </row>
    <row r="58" spans="1:8" ht="30" x14ac:dyDescent="0.25">
      <c r="A58" s="14"/>
      <c r="B58" s="87" t="s">
        <v>100</v>
      </c>
      <c r="C58" s="87" t="s">
        <v>10</v>
      </c>
      <c r="D58" s="116">
        <f>G13</f>
        <v>14014.62</v>
      </c>
      <c r="E58" s="87">
        <v>0.03</v>
      </c>
      <c r="F58" s="117">
        <f>D58*E58</f>
        <v>420.43860000000001</v>
      </c>
      <c r="G58" s="89"/>
      <c r="H58" s="89"/>
    </row>
    <row r="59" spans="1:8" x14ac:dyDescent="0.25">
      <c r="A59" s="14"/>
      <c r="B59" s="87" t="s">
        <v>99</v>
      </c>
      <c r="C59" s="87" t="s">
        <v>10</v>
      </c>
      <c r="D59" s="116">
        <f>D58</f>
        <v>14014.62</v>
      </c>
      <c r="E59" s="87">
        <v>0.05</v>
      </c>
      <c r="F59" s="117">
        <f>E59*D59</f>
        <v>700.73100000000011</v>
      </c>
      <c r="G59" s="89"/>
      <c r="H59" s="89"/>
    </row>
    <row r="60" spans="1:8" ht="57" x14ac:dyDescent="0.25">
      <c r="A60" s="14" t="s">
        <v>45</v>
      </c>
      <c r="B60" s="66" t="s">
        <v>32</v>
      </c>
      <c r="C60" s="150"/>
      <c r="D60" s="150"/>
      <c r="E60" s="150"/>
      <c r="F60" s="151" t="s">
        <v>10</v>
      </c>
      <c r="G60" s="68">
        <v>0</v>
      </c>
      <c r="H60" s="68"/>
    </row>
    <row r="61" spans="1:8" ht="30" x14ac:dyDescent="0.25">
      <c r="A61" s="59" t="s">
        <v>46</v>
      </c>
      <c r="B61" s="90" t="s">
        <v>33</v>
      </c>
      <c r="C61" s="90"/>
      <c r="D61" s="90"/>
      <c r="E61" s="90"/>
      <c r="F61" s="91"/>
      <c r="G61" s="92">
        <v>0</v>
      </c>
      <c r="H61" s="92"/>
    </row>
    <row r="62" spans="1:8" ht="85.5" x14ac:dyDescent="0.25">
      <c r="A62" s="14" t="s">
        <v>47</v>
      </c>
      <c r="B62" s="66" t="s">
        <v>34</v>
      </c>
      <c r="C62" s="150"/>
      <c r="D62" s="150"/>
      <c r="E62" s="150"/>
      <c r="F62" s="151" t="s">
        <v>10</v>
      </c>
      <c r="G62" s="68">
        <f>SUM(F63:F73)</f>
        <v>0</v>
      </c>
      <c r="H62" s="68"/>
    </row>
    <row r="63" spans="1:8" ht="45" x14ac:dyDescent="0.25">
      <c r="A63" s="14"/>
      <c r="B63" s="140" t="s">
        <v>63</v>
      </c>
      <c r="C63" s="141" t="s">
        <v>69</v>
      </c>
      <c r="D63" s="141">
        <v>1</v>
      </c>
      <c r="E63" s="141"/>
      <c r="F63" s="142">
        <f>E63*D63</f>
        <v>0</v>
      </c>
      <c r="G63" s="142"/>
      <c r="H63" s="143"/>
    </row>
    <row r="64" spans="1:8" x14ac:dyDescent="0.25">
      <c r="A64" s="14"/>
      <c r="B64" s="140" t="s">
        <v>56</v>
      </c>
      <c r="C64" s="141" t="s">
        <v>70</v>
      </c>
      <c r="D64" s="141"/>
      <c r="E64" s="141"/>
      <c r="F64" s="142">
        <f t="shared" ref="F64:F73" si="0">E64*D64</f>
        <v>0</v>
      </c>
      <c r="G64" s="142"/>
      <c r="H64" s="143"/>
    </row>
    <row r="65" spans="1:8" x14ac:dyDescent="0.25">
      <c r="A65" s="14"/>
      <c r="B65" s="140" t="s">
        <v>57</v>
      </c>
      <c r="C65" s="141" t="s">
        <v>70</v>
      </c>
      <c r="D65" s="141"/>
      <c r="E65" s="141"/>
      <c r="F65" s="142">
        <f t="shared" si="0"/>
        <v>0</v>
      </c>
      <c r="G65" s="142"/>
      <c r="H65" s="143"/>
    </row>
    <row r="66" spans="1:8" x14ac:dyDescent="0.25">
      <c r="A66" s="97"/>
      <c r="B66" s="144" t="s">
        <v>58</v>
      </c>
      <c r="C66" s="145" t="s">
        <v>70</v>
      </c>
      <c r="D66" s="145"/>
      <c r="E66" s="145"/>
      <c r="F66" s="142">
        <f t="shared" si="0"/>
        <v>0</v>
      </c>
      <c r="G66" s="146"/>
      <c r="H66" s="147"/>
    </row>
    <row r="67" spans="1:8" x14ac:dyDescent="0.25">
      <c r="A67" s="14"/>
      <c r="B67" s="140" t="s">
        <v>59</v>
      </c>
      <c r="C67" s="141"/>
      <c r="D67" s="141"/>
      <c r="E67" s="141"/>
      <c r="F67" s="142">
        <f t="shared" si="0"/>
        <v>0</v>
      </c>
      <c r="G67" s="142"/>
      <c r="H67" s="143"/>
    </row>
    <row r="68" spans="1:8" x14ac:dyDescent="0.25">
      <c r="A68" s="14"/>
      <c r="B68" s="140" t="s">
        <v>71</v>
      </c>
      <c r="C68" s="141"/>
      <c r="D68" s="141"/>
      <c r="E68" s="141"/>
      <c r="F68" s="142">
        <f t="shared" si="0"/>
        <v>0</v>
      </c>
      <c r="G68" s="142"/>
      <c r="H68" s="143"/>
    </row>
    <row r="69" spans="1:8" x14ac:dyDescent="0.25">
      <c r="A69" s="14"/>
      <c r="B69" s="140" t="s">
        <v>72</v>
      </c>
      <c r="C69" s="141"/>
      <c r="D69" s="141"/>
      <c r="E69" s="141"/>
      <c r="F69" s="142">
        <f t="shared" si="0"/>
        <v>0</v>
      </c>
      <c r="G69" s="142"/>
      <c r="H69" s="143"/>
    </row>
    <row r="70" spans="1:8" x14ac:dyDescent="0.25">
      <c r="A70" s="14"/>
      <c r="B70" s="140" t="s">
        <v>73</v>
      </c>
      <c r="C70" s="141"/>
      <c r="D70" s="141"/>
      <c r="E70" s="141"/>
      <c r="F70" s="142">
        <f t="shared" si="0"/>
        <v>0</v>
      </c>
      <c r="G70" s="142"/>
      <c r="H70" s="143"/>
    </row>
    <row r="71" spans="1:8" ht="30" x14ac:dyDescent="0.25">
      <c r="A71" s="14"/>
      <c r="B71" s="140" t="s">
        <v>61</v>
      </c>
      <c r="C71" s="141"/>
      <c r="D71" s="141"/>
      <c r="E71" s="141"/>
      <c r="F71" s="142">
        <f t="shared" si="0"/>
        <v>0</v>
      </c>
      <c r="G71" s="142"/>
      <c r="H71" s="143"/>
    </row>
    <row r="72" spans="1:8" x14ac:dyDescent="0.25">
      <c r="A72" s="14"/>
      <c r="B72" s="140" t="s">
        <v>62</v>
      </c>
      <c r="C72" s="141"/>
      <c r="D72" s="141"/>
      <c r="E72" s="141"/>
      <c r="F72" s="142">
        <f t="shared" si="0"/>
        <v>0</v>
      </c>
      <c r="G72" s="142"/>
      <c r="H72" s="143"/>
    </row>
    <row r="73" spans="1:8" ht="30" x14ac:dyDescent="0.25">
      <c r="A73" s="14"/>
      <c r="B73" s="140" t="s">
        <v>60</v>
      </c>
      <c r="C73" s="141"/>
      <c r="D73" s="141"/>
      <c r="E73" s="140"/>
      <c r="F73" s="142">
        <f t="shared" si="0"/>
        <v>0</v>
      </c>
      <c r="G73" s="142"/>
      <c r="H73" s="143"/>
    </row>
    <row r="74" spans="1:8" ht="42.75" x14ac:dyDescent="0.25">
      <c r="A74" s="14" t="s">
        <v>48</v>
      </c>
      <c r="B74" s="66" t="s">
        <v>35</v>
      </c>
      <c r="C74" s="150"/>
      <c r="D74" s="150"/>
      <c r="E74" s="150"/>
      <c r="F74" s="151" t="s">
        <v>10</v>
      </c>
      <c r="G74" s="68">
        <v>0</v>
      </c>
      <c r="H74" s="68"/>
    </row>
    <row r="75" spans="1:8" ht="42.75" x14ac:dyDescent="0.25">
      <c r="A75" s="14" t="s">
        <v>49</v>
      </c>
      <c r="B75" s="66" t="s">
        <v>36</v>
      </c>
      <c r="C75" s="150"/>
      <c r="D75" s="150"/>
      <c r="E75" s="150"/>
      <c r="F75" s="151" t="s">
        <v>10</v>
      </c>
      <c r="G75" s="68">
        <v>0</v>
      </c>
      <c r="H75" s="68"/>
    </row>
    <row r="76" spans="1:8" ht="42.75" x14ac:dyDescent="0.25">
      <c r="A76" s="14" t="s">
        <v>50</v>
      </c>
      <c r="B76" s="66" t="s">
        <v>37</v>
      </c>
      <c r="C76" s="150"/>
      <c r="D76" s="150"/>
      <c r="E76" s="150"/>
      <c r="F76" s="151" t="s">
        <v>10</v>
      </c>
      <c r="G76" s="68">
        <f>F77+F78+F79</f>
        <v>925.2</v>
      </c>
      <c r="H76" s="68"/>
    </row>
    <row r="77" spans="1:8" x14ac:dyDescent="0.25">
      <c r="A77" s="14"/>
      <c r="B77" s="101" t="s">
        <v>76</v>
      </c>
      <c r="C77" s="101" t="s">
        <v>70</v>
      </c>
      <c r="D77" s="101">
        <v>925.2</v>
      </c>
      <c r="E77" s="101">
        <v>1</v>
      </c>
      <c r="F77" s="102">
        <f>D77*E77</f>
        <v>925.2</v>
      </c>
      <c r="G77" s="103"/>
      <c r="H77" s="103"/>
    </row>
    <row r="78" spans="1:8" ht="30" x14ac:dyDescent="0.25">
      <c r="A78" s="14"/>
      <c r="B78" s="101" t="s">
        <v>77</v>
      </c>
      <c r="C78" s="101"/>
      <c r="D78" s="101"/>
      <c r="E78" s="101"/>
      <c r="F78" s="102">
        <v>0</v>
      </c>
      <c r="G78" s="103"/>
      <c r="H78" s="103"/>
    </row>
    <row r="79" spans="1:8" x14ac:dyDescent="0.25">
      <c r="A79" s="14"/>
      <c r="B79" s="101" t="s">
        <v>78</v>
      </c>
      <c r="C79" s="101"/>
      <c r="D79" s="101"/>
      <c r="E79" s="101"/>
      <c r="F79" s="102">
        <v>0</v>
      </c>
      <c r="G79" s="103"/>
      <c r="H79" s="103"/>
    </row>
    <row r="80" spans="1:8" ht="42.75" x14ac:dyDescent="0.25">
      <c r="A80" s="14" t="s">
        <v>51</v>
      </c>
      <c r="B80" s="66" t="s">
        <v>38</v>
      </c>
      <c r="C80" s="150"/>
      <c r="E80" s="155">
        <v>1074.46</v>
      </c>
      <c r="F80" s="151" t="s">
        <v>10</v>
      </c>
      <c r="G80" s="68">
        <f>E80</f>
        <v>1074.46</v>
      </c>
      <c r="H80" s="68"/>
    </row>
    <row r="81" spans="1:8" ht="57" x14ac:dyDescent="0.25">
      <c r="A81" s="14" t="s">
        <v>52</v>
      </c>
      <c r="B81" s="66" t="s">
        <v>39</v>
      </c>
      <c r="C81" s="150" t="s">
        <v>70</v>
      </c>
      <c r="D81" s="150">
        <f>D77</f>
        <v>925.2</v>
      </c>
      <c r="E81" s="150">
        <v>1.1599999999999999</v>
      </c>
      <c r="F81" s="151" t="s">
        <v>10</v>
      </c>
      <c r="G81" s="68">
        <f>E81*D81</f>
        <v>1073.232</v>
      </c>
      <c r="H81" s="68"/>
    </row>
    <row r="82" spans="1:8" x14ac:dyDescent="0.25">
      <c r="A82" s="14"/>
      <c r="B82" s="86" t="s">
        <v>101</v>
      </c>
      <c r="C82" s="86"/>
      <c r="D82" s="86"/>
      <c r="E82" s="86"/>
      <c r="F82" s="104">
        <v>0</v>
      </c>
      <c r="G82" s="105"/>
      <c r="H82" s="105"/>
    </row>
    <row r="83" spans="1:8" x14ac:dyDescent="0.25">
      <c r="A83" s="14"/>
      <c r="B83" s="86" t="s">
        <v>102</v>
      </c>
      <c r="C83" s="86"/>
      <c r="D83" s="86"/>
      <c r="E83" s="86"/>
      <c r="F83" s="104">
        <v>0</v>
      </c>
      <c r="G83" s="105"/>
      <c r="H83" s="105"/>
    </row>
    <row r="84" spans="1:8" x14ac:dyDescent="0.25">
      <c r="A84" s="14"/>
      <c r="B84" s="86" t="s">
        <v>103</v>
      </c>
      <c r="C84" s="86"/>
      <c r="D84" s="86"/>
      <c r="E84" s="86"/>
      <c r="F84" s="104">
        <v>0</v>
      </c>
      <c r="G84" s="105"/>
      <c r="H84" s="105"/>
    </row>
    <row r="85" spans="1:8" x14ac:dyDescent="0.25">
      <c r="A85" s="14"/>
      <c r="B85" s="86" t="s">
        <v>104</v>
      </c>
      <c r="C85" s="86"/>
      <c r="D85" s="86"/>
      <c r="E85" s="86"/>
      <c r="F85" s="104">
        <v>0</v>
      </c>
      <c r="G85" s="105"/>
      <c r="H85" s="105"/>
    </row>
    <row r="86" spans="1:8" x14ac:dyDescent="0.25">
      <c r="A86" s="14"/>
      <c r="B86" s="86" t="s">
        <v>105</v>
      </c>
      <c r="C86" s="86"/>
      <c r="D86" s="86"/>
      <c r="E86" s="86"/>
      <c r="F86" s="104">
        <v>0</v>
      </c>
      <c r="G86" s="105"/>
      <c r="H86" s="105"/>
    </row>
    <row r="87" spans="1:8" x14ac:dyDescent="0.25">
      <c r="A87" s="14"/>
      <c r="B87" s="86" t="s">
        <v>106</v>
      </c>
      <c r="C87" s="86"/>
      <c r="D87" s="86"/>
      <c r="E87" s="86"/>
      <c r="F87" s="104">
        <v>0</v>
      </c>
      <c r="G87" s="105"/>
      <c r="H87" s="105"/>
    </row>
    <row r="88" spans="1:8" x14ac:dyDescent="0.25">
      <c r="A88" s="14"/>
      <c r="B88" s="86" t="s">
        <v>107</v>
      </c>
      <c r="C88" s="86"/>
      <c r="D88" s="86"/>
      <c r="E88" s="86"/>
      <c r="F88" s="104">
        <v>0</v>
      </c>
      <c r="G88" s="105"/>
      <c r="H88" s="105"/>
    </row>
    <row r="89" spans="1:8" x14ac:dyDescent="0.25">
      <c r="A89" s="14"/>
      <c r="B89" s="86" t="s">
        <v>108</v>
      </c>
      <c r="C89" s="86"/>
      <c r="D89" s="86"/>
      <c r="E89" s="86"/>
      <c r="F89" s="104">
        <v>0</v>
      </c>
      <c r="G89" s="105"/>
      <c r="H89" s="105"/>
    </row>
    <row r="90" spans="1:8" x14ac:dyDescent="0.25">
      <c r="A90" s="14"/>
      <c r="B90" s="106" t="s">
        <v>109</v>
      </c>
      <c r="C90" s="150"/>
      <c r="D90" s="150"/>
      <c r="E90" s="150"/>
      <c r="F90" s="151">
        <v>0</v>
      </c>
      <c r="G90" s="68"/>
      <c r="H90" s="68"/>
    </row>
    <row r="91" spans="1:8" ht="71.25" x14ac:dyDescent="0.25">
      <c r="A91" s="14" t="s">
        <v>53</v>
      </c>
      <c r="B91" s="66" t="s">
        <v>40</v>
      </c>
      <c r="C91" s="150"/>
      <c r="D91" s="150"/>
      <c r="E91" s="150"/>
      <c r="F91" s="151" t="s">
        <v>10</v>
      </c>
      <c r="G91" s="68">
        <f>F92</f>
        <v>138.78</v>
      </c>
      <c r="H91" s="68"/>
    </row>
    <row r="92" spans="1:8" x14ac:dyDescent="0.25">
      <c r="A92" s="59"/>
      <c r="B92" s="101" t="s">
        <v>113</v>
      </c>
      <c r="C92" s="101" t="s">
        <v>70</v>
      </c>
      <c r="D92" s="101">
        <f>D77</f>
        <v>925.2</v>
      </c>
      <c r="E92" s="101">
        <v>0.15</v>
      </c>
      <c r="F92" s="102">
        <f>D92*E92</f>
        <v>138.78</v>
      </c>
      <c r="G92" s="103"/>
      <c r="H92" s="103"/>
    </row>
    <row r="93" spans="1:8" ht="114" x14ac:dyDescent="0.25">
      <c r="A93" s="14" t="s">
        <v>54</v>
      </c>
      <c r="B93" s="66" t="s">
        <v>41</v>
      </c>
      <c r="C93" s="150"/>
      <c r="D93" s="150"/>
      <c r="E93" s="150"/>
      <c r="F93" s="151" t="s">
        <v>10</v>
      </c>
      <c r="G93" s="68">
        <f>F94+F95+F96</f>
        <v>4368.3640000000005</v>
      </c>
      <c r="H93" s="68"/>
    </row>
    <row r="94" spans="1:8" x14ac:dyDescent="0.25">
      <c r="A94" s="14"/>
      <c r="B94" s="107" t="s">
        <v>110</v>
      </c>
      <c r="C94" s="107" t="s">
        <v>70</v>
      </c>
      <c r="D94" s="107">
        <v>1527.4</v>
      </c>
      <c r="E94" s="107">
        <v>2.86</v>
      </c>
      <c r="F94" s="156">
        <f>E94*D94</f>
        <v>4368.3640000000005</v>
      </c>
      <c r="G94" s="109"/>
      <c r="H94" s="109"/>
    </row>
    <row r="95" spans="1:8" ht="30" x14ac:dyDescent="0.25">
      <c r="A95" s="14"/>
      <c r="B95" s="107" t="s">
        <v>111</v>
      </c>
      <c r="C95" s="107"/>
      <c r="D95" s="107"/>
      <c r="E95" s="107"/>
      <c r="F95" s="108">
        <v>0</v>
      </c>
      <c r="G95" s="109"/>
      <c r="H95" s="109"/>
    </row>
    <row r="96" spans="1:8" ht="30" x14ac:dyDescent="0.25">
      <c r="A96" s="14"/>
      <c r="B96" s="107" t="s">
        <v>112</v>
      </c>
      <c r="C96" s="107"/>
      <c r="D96" s="107"/>
      <c r="E96" s="107"/>
      <c r="F96" s="108">
        <v>0</v>
      </c>
      <c r="G96" s="109"/>
      <c r="H96" s="109"/>
    </row>
    <row r="97" spans="1:8" ht="28.5" x14ac:dyDescent="0.25">
      <c r="A97" s="14" t="s">
        <v>55</v>
      </c>
      <c r="B97" s="123" t="s">
        <v>127</v>
      </c>
      <c r="C97" s="118"/>
      <c r="D97" s="118"/>
      <c r="E97" s="118"/>
      <c r="F97" s="151" t="s">
        <v>10</v>
      </c>
      <c r="G97" s="119">
        <f>F98</f>
        <v>1320</v>
      </c>
      <c r="H97" s="119"/>
    </row>
    <row r="98" spans="1:8" x14ac:dyDescent="0.25">
      <c r="B98" s="120" t="s">
        <v>129</v>
      </c>
      <c r="C98" s="120" t="s">
        <v>134</v>
      </c>
      <c r="D98" s="120">
        <v>2</v>
      </c>
      <c r="E98" s="120">
        <v>660</v>
      </c>
      <c r="F98" s="121">
        <f>E98*D98</f>
        <v>1320</v>
      </c>
      <c r="G98" s="122"/>
      <c r="H98" s="122"/>
    </row>
    <row r="99" spans="1:8" ht="28.5" x14ac:dyDescent="0.25">
      <c r="A99" s="14" t="s">
        <v>126</v>
      </c>
      <c r="B99" s="66" t="s">
        <v>42</v>
      </c>
      <c r="C99" s="150"/>
      <c r="D99" s="150"/>
      <c r="E99" s="150"/>
      <c r="F99" s="151" t="s">
        <v>10</v>
      </c>
      <c r="G99" s="68">
        <f>F100+F101+F102+F103</f>
        <v>107.13</v>
      </c>
      <c r="H99" s="68"/>
    </row>
    <row r="100" spans="1:8" x14ac:dyDescent="0.25">
      <c r="A100" s="97"/>
      <c r="B100" s="110" t="s">
        <v>80</v>
      </c>
      <c r="C100" s="110"/>
      <c r="D100" s="110"/>
      <c r="E100" s="110"/>
      <c r="F100" s="139">
        <v>107.13</v>
      </c>
      <c r="G100" s="157"/>
      <c r="H100" s="110"/>
    </row>
    <row r="101" spans="1:8" x14ac:dyDescent="0.25">
      <c r="A101" s="97"/>
      <c r="B101" s="110" t="s">
        <v>81</v>
      </c>
      <c r="C101" s="110"/>
      <c r="D101" s="110"/>
      <c r="E101" s="110"/>
      <c r="F101" s="139">
        <v>0</v>
      </c>
      <c r="G101" s="157"/>
      <c r="H101" s="110"/>
    </row>
    <row r="102" spans="1:8" x14ac:dyDescent="0.25">
      <c r="A102" s="97"/>
      <c r="B102" s="110" t="s">
        <v>79</v>
      </c>
      <c r="C102" s="110"/>
      <c r="D102" s="110"/>
      <c r="E102" s="110"/>
      <c r="F102" s="126">
        <v>0</v>
      </c>
      <c r="G102" s="157"/>
      <c r="H102" s="110"/>
    </row>
    <row r="103" spans="1:8" x14ac:dyDescent="0.25">
      <c r="A103" s="97"/>
      <c r="B103" s="110" t="s">
        <v>82</v>
      </c>
      <c r="C103" s="110"/>
      <c r="D103" s="110"/>
      <c r="E103" s="110"/>
      <c r="F103" s="139">
        <v>0</v>
      </c>
      <c r="G103" s="157"/>
      <c r="H103" s="110"/>
    </row>
    <row r="105" spans="1:8" ht="15.75" x14ac:dyDescent="0.25">
      <c r="B105" s="192" t="s">
        <v>115</v>
      </c>
      <c r="C105" s="192"/>
      <c r="D105" s="192"/>
      <c r="E105" s="193"/>
      <c r="F105" s="193"/>
      <c r="G105" s="193"/>
    </row>
    <row r="106" spans="1:8" ht="15.75" x14ac:dyDescent="0.25">
      <c r="B106" s="194" t="s">
        <v>116</v>
      </c>
      <c r="C106" s="194"/>
      <c r="D106" s="194"/>
      <c r="E106" s="194" t="s">
        <v>117</v>
      </c>
      <c r="F106" s="194"/>
      <c r="G106" s="194"/>
    </row>
    <row r="107" spans="1:8" ht="15.75" x14ac:dyDescent="0.25">
      <c r="B107" s="194" t="s">
        <v>119</v>
      </c>
      <c r="C107" s="194"/>
      <c r="D107" s="194"/>
      <c r="E107" s="194" t="s">
        <v>118</v>
      </c>
      <c r="F107" s="194"/>
      <c r="G107" s="194"/>
    </row>
  </sheetData>
  <mergeCells count="58">
    <mergeCell ref="B9:D9"/>
    <mergeCell ref="E9:F9"/>
    <mergeCell ref="A2:H2"/>
    <mergeCell ref="A3:H3"/>
    <mergeCell ref="B4:D4"/>
    <mergeCell ref="E4:F4"/>
    <mergeCell ref="B5:D5"/>
    <mergeCell ref="E5:F5"/>
    <mergeCell ref="B6:D6"/>
    <mergeCell ref="E6:F6"/>
    <mergeCell ref="B7:D7"/>
    <mergeCell ref="E7:F7"/>
    <mergeCell ref="A8:G8"/>
    <mergeCell ref="H14:H15"/>
    <mergeCell ref="B15:D15"/>
    <mergeCell ref="E15:F15"/>
    <mergeCell ref="B10:D10"/>
    <mergeCell ref="E10:F10"/>
    <mergeCell ref="B11:D11"/>
    <mergeCell ref="E11:F11"/>
    <mergeCell ref="B12:D12"/>
    <mergeCell ref="E12:F12"/>
    <mergeCell ref="B13:D13"/>
    <mergeCell ref="E13:F13"/>
    <mergeCell ref="B14:D14"/>
    <mergeCell ref="E14:F14"/>
    <mergeCell ref="G14:G15"/>
    <mergeCell ref="B16:D16"/>
    <mergeCell ref="E16:F16"/>
    <mergeCell ref="B17:D17"/>
    <mergeCell ref="E17:F17"/>
    <mergeCell ref="B18:D18"/>
    <mergeCell ref="E18:F18"/>
    <mergeCell ref="B19:D19"/>
    <mergeCell ref="E19:F19"/>
    <mergeCell ref="B20:D20"/>
    <mergeCell ref="E20:F20"/>
    <mergeCell ref="B21:D21"/>
    <mergeCell ref="E21:F21"/>
    <mergeCell ref="B28:D28"/>
    <mergeCell ref="E28:F28"/>
    <mergeCell ref="B22:D22"/>
    <mergeCell ref="E22:F22"/>
    <mergeCell ref="B23:D23"/>
    <mergeCell ref="E23:F23"/>
    <mergeCell ref="B24:D24"/>
    <mergeCell ref="E24:F24"/>
    <mergeCell ref="B25:D25"/>
    <mergeCell ref="E25:F25"/>
    <mergeCell ref="B26:D26"/>
    <mergeCell ref="E26:F26"/>
    <mergeCell ref="A27:G27"/>
    <mergeCell ref="B105:D105"/>
    <mergeCell ref="E105:G105"/>
    <mergeCell ref="B106:D106"/>
    <mergeCell ref="E106:G106"/>
    <mergeCell ref="B107:D107"/>
    <mergeCell ref="E107:G107"/>
  </mergeCells>
  <pageMargins left="0.25" right="0.25" top="0.75" bottom="0.75" header="0.3" footer="0.3"/>
  <pageSetup paperSize="9" scale="94" fitToHeight="0" orientation="portrait" r:id="rId1"/>
  <ignoredErrors>
    <ignoredError sqref="F58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07"/>
  <sheetViews>
    <sheetView topLeftCell="A98" workbookViewId="0">
      <selection activeCell="F42" sqref="F42"/>
    </sheetView>
  </sheetViews>
  <sheetFormatPr defaultRowHeight="15" x14ac:dyDescent="0.25"/>
  <cols>
    <col min="1" max="1" width="5.5703125" style="111" bestFit="1" customWidth="1"/>
    <col min="2" max="2" width="35.28515625" style="111" bestFit="1" customWidth="1"/>
    <col min="3" max="4" width="9.140625" style="111"/>
    <col min="5" max="5" width="8.85546875" style="111" bestFit="1" customWidth="1"/>
    <col min="6" max="6" width="9" style="111" customWidth="1"/>
    <col min="7" max="7" width="11.28515625" style="111" bestFit="1" customWidth="1"/>
    <col min="8" max="8" width="9.140625" style="111"/>
  </cols>
  <sheetData>
    <row r="2" spans="1:8" ht="18.75" x14ac:dyDescent="0.25">
      <c r="A2" s="176" t="s">
        <v>68</v>
      </c>
      <c r="B2" s="176"/>
      <c r="C2" s="176"/>
      <c r="D2" s="176"/>
      <c r="E2" s="176"/>
      <c r="F2" s="176"/>
      <c r="G2" s="176"/>
      <c r="H2" s="176"/>
    </row>
    <row r="3" spans="1:8" ht="15" customHeight="1" x14ac:dyDescent="0.25">
      <c r="A3" s="185" t="str">
        <f>'июль 2020'!A3:H3</f>
        <v>МКД по адресу: г.Тула, Железнодорожная 28</v>
      </c>
      <c r="B3" s="185"/>
      <c r="C3" s="185"/>
      <c r="D3" s="185"/>
      <c r="E3" s="185"/>
      <c r="F3" s="185"/>
      <c r="G3" s="185"/>
      <c r="H3" s="185"/>
    </row>
    <row r="4" spans="1:8" ht="28.5" x14ac:dyDescent="0.25">
      <c r="A4" s="23" t="s">
        <v>0</v>
      </c>
      <c r="B4" s="179" t="s">
        <v>1</v>
      </c>
      <c r="C4" s="198"/>
      <c r="D4" s="198"/>
      <c r="E4" s="179" t="s">
        <v>2</v>
      </c>
      <c r="F4" s="199"/>
      <c r="G4" s="1" t="s">
        <v>3</v>
      </c>
      <c r="H4" s="1" t="s">
        <v>123</v>
      </c>
    </row>
    <row r="5" spans="1:8" x14ac:dyDescent="0.25">
      <c r="A5" s="151">
        <v>1</v>
      </c>
      <c r="B5" s="197" t="s">
        <v>4</v>
      </c>
      <c r="C5" s="198"/>
      <c r="D5" s="199"/>
      <c r="E5" s="200" t="s">
        <v>5</v>
      </c>
      <c r="F5" s="199"/>
      <c r="G5" s="112">
        <v>44244</v>
      </c>
      <c r="H5" s="112"/>
    </row>
    <row r="6" spans="1:8" x14ac:dyDescent="0.25">
      <c r="A6" s="151">
        <v>2</v>
      </c>
      <c r="B6" s="197" t="s">
        <v>6</v>
      </c>
      <c r="C6" s="198"/>
      <c r="D6" s="199"/>
      <c r="E6" s="200" t="s">
        <v>5</v>
      </c>
      <c r="F6" s="199"/>
      <c r="G6" s="112">
        <v>44044</v>
      </c>
      <c r="H6" s="112"/>
    </row>
    <row r="7" spans="1:8" x14ac:dyDescent="0.25">
      <c r="A7" s="151">
        <v>3</v>
      </c>
      <c r="B7" s="197" t="s">
        <v>7</v>
      </c>
      <c r="C7" s="198"/>
      <c r="D7" s="199"/>
      <c r="E7" s="200" t="s">
        <v>5</v>
      </c>
      <c r="F7" s="199"/>
      <c r="G7" s="112">
        <v>44074</v>
      </c>
      <c r="H7" s="112"/>
    </row>
    <row r="8" spans="1:8" ht="33.75" customHeight="1" x14ac:dyDescent="0.25">
      <c r="A8" s="177" t="s">
        <v>122</v>
      </c>
      <c r="B8" s="177"/>
      <c r="C8" s="177"/>
      <c r="D8" s="177"/>
      <c r="E8" s="177"/>
      <c r="F8" s="177"/>
      <c r="G8" s="177"/>
      <c r="H8" s="148"/>
    </row>
    <row r="9" spans="1:8" ht="28.5" x14ac:dyDescent="0.25">
      <c r="A9" s="1" t="s">
        <v>0</v>
      </c>
      <c r="B9" s="202" t="s">
        <v>1</v>
      </c>
      <c r="C9" s="203"/>
      <c r="D9" s="204"/>
      <c r="E9" s="179" t="s">
        <v>2</v>
      </c>
      <c r="F9" s="199"/>
      <c r="G9" s="1" t="s">
        <v>3</v>
      </c>
      <c r="H9" s="1" t="s">
        <v>123</v>
      </c>
    </row>
    <row r="10" spans="1:8" x14ac:dyDescent="0.25">
      <c r="A10" s="151">
        <v>4</v>
      </c>
      <c r="B10" s="197" t="s">
        <v>9</v>
      </c>
      <c r="C10" s="198"/>
      <c r="D10" s="199"/>
      <c r="E10" s="200" t="s">
        <v>10</v>
      </c>
      <c r="F10" s="199"/>
      <c r="G10" s="68">
        <v>0</v>
      </c>
      <c r="H10" s="68"/>
    </row>
    <row r="11" spans="1:8" ht="34.5" customHeight="1" x14ac:dyDescent="0.25">
      <c r="A11" s="151">
        <v>5</v>
      </c>
      <c r="B11" s="197" t="s">
        <v>11</v>
      </c>
      <c r="C11" s="198"/>
      <c r="D11" s="199"/>
      <c r="E11" s="200" t="s">
        <v>10</v>
      </c>
      <c r="F11" s="199"/>
      <c r="G11" s="149">
        <f>'июль 2020'!G25</f>
        <v>-6978.0556000000015</v>
      </c>
      <c r="H11" s="114"/>
    </row>
    <row r="12" spans="1:8" x14ac:dyDescent="0.25">
      <c r="A12" s="151">
        <v>6</v>
      </c>
      <c r="B12" s="197" t="s">
        <v>12</v>
      </c>
      <c r="C12" s="198"/>
      <c r="D12" s="199"/>
      <c r="E12" s="200" t="s">
        <v>10</v>
      </c>
      <c r="F12" s="199"/>
      <c r="G12" s="149">
        <f>'июль 2020'!G26</f>
        <v>14135.47</v>
      </c>
      <c r="H12" s="114"/>
    </row>
    <row r="13" spans="1:8" ht="31.5" customHeight="1" x14ac:dyDescent="0.25">
      <c r="A13" s="151">
        <v>7</v>
      </c>
      <c r="B13" s="197" t="s">
        <v>13</v>
      </c>
      <c r="C13" s="198"/>
      <c r="D13" s="199"/>
      <c r="E13" s="200" t="s">
        <v>10</v>
      </c>
      <c r="F13" s="199"/>
      <c r="G13" s="114">
        <f>G14+G16</f>
        <v>14014.62</v>
      </c>
      <c r="H13" s="114"/>
    </row>
    <row r="14" spans="1:8" x14ac:dyDescent="0.25">
      <c r="A14" s="151">
        <v>8</v>
      </c>
      <c r="B14" s="197" t="s">
        <v>14</v>
      </c>
      <c r="C14" s="198"/>
      <c r="D14" s="199"/>
      <c r="E14" s="200" t="s">
        <v>10</v>
      </c>
      <c r="F14" s="199"/>
      <c r="G14" s="201">
        <v>14014.62</v>
      </c>
      <c r="H14" s="201"/>
    </row>
    <row r="15" spans="1:8" x14ac:dyDescent="0.25">
      <c r="A15" s="151">
        <v>9</v>
      </c>
      <c r="B15" s="197" t="s">
        <v>15</v>
      </c>
      <c r="C15" s="198"/>
      <c r="D15" s="199"/>
      <c r="E15" s="200" t="s">
        <v>10</v>
      </c>
      <c r="F15" s="199"/>
      <c r="G15" s="201"/>
      <c r="H15" s="201"/>
    </row>
    <row r="16" spans="1:8" x14ac:dyDescent="0.25">
      <c r="A16" s="151">
        <v>10</v>
      </c>
      <c r="B16" s="197" t="s">
        <v>16</v>
      </c>
      <c r="C16" s="198"/>
      <c r="D16" s="199"/>
      <c r="E16" s="200" t="s">
        <v>10</v>
      </c>
      <c r="F16" s="199"/>
      <c r="G16" s="149">
        <v>0</v>
      </c>
      <c r="H16" s="149"/>
    </row>
    <row r="17" spans="1:10" x14ac:dyDescent="0.25">
      <c r="A17" s="151">
        <v>11</v>
      </c>
      <c r="B17" s="197" t="s">
        <v>17</v>
      </c>
      <c r="C17" s="198"/>
      <c r="D17" s="199"/>
      <c r="E17" s="200" t="s">
        <v>10</v>
      </c>
      <c r="F17" s="199"/>
      <c r="G17" s="114">
        <f>G18+G19+G20+G21+G22</f>
        <v>8773.16</v>
      </c>
      <c r="H17" s="114"/>
    </row>
    <row r="18" spans="1:10" ht="28.5" customHeight="1" x14ac:dyDescent="0.25">
      <c r="A18" s="151">
        <v>12</v>
      </c>
      <c r="B18" s="197" t="s">
        <v>18</v>
      </c>
      <c r="C18" s="198"/>
      <c r="D18" s="199"/>
      <c r="E18" s="200" t="s">
        <v>10</v>
      </c>
      <c r="F18" s="199"/>
      <c r="G18" s="149">
        <v>8773.16</v>
      </c>
      <c r="H18" s="149"/>
    </row>
    <row r="19" spans="1:10" ht="31.5" customHeight="1" x14ac:dyDescent="0.25">
      <c r="A19" s="151">
        <v>13</v>
      </c>
      <c r="B19" s="197" t="s">
        <v>19</v>
      </c>
      <c r="C19" s="198"/>
      <c r="D19" s="199"/>
      <c r="E19" s="200" t="s">
        <v>10</v>
      </c>
      <c r="F19" s="199"/>
      <c r="G19" s="68">
        <v>0</v>
      </c>
      <c r="H19" s="68"/>
    </row>
    <row r="20" spans="1:10" x14ac:dyDescent="0.25">
      <c r="A20" s="151">
        <v>14</v>
      </c>
      <c r="B20" s="197" t="s">
        <v>20</v>
      </c>
      <c r="C20" s="198"/>
      <c r="D20" s="199"/>
      <c r="E20" s="200" t="s">
        <v>10</v>
      </c>
      <c r="F20" s="199"/>
      <c r="G20" s="68">
        <v>0</v>
      </c>
      <c r="H20" s="68"/>
    </row>
    <row r="21" spans="1:10" ht="17.25" customHeight="1" x14ac:dyDescent="0.25">
      <c r="A21" s="151">
        <v>15</v>
      </c>
      <c r="B21" s="197" t="s">
        <v>21</v>
      </c>
      <c r="C21" s="198"/>
      <c r="D21" s="199"/>
      <c r="E21" s="200" t="s">
        <v>10</v>
      </c>
      <c r="F21" s="199"/>
      <c r="G21" s="68">
        <v>0</v>
      </c>
      <c r="H21" s="68"/>
    </row>
    <row r="22" spans="1:10" x14ac:dyDescent="0.25">
      <c r="A22" s="151">
        <v>16</v>
      </c>
      <c r="B22" s="197" t="s">
        <v>22</v>
      </c>
      <c r="C22" s="198"/>
      <c r="D22" s="199"/>
      <c r="E22" s="200" t="s">
        <v>10</v>
      </c>
      <c r="F22" s="199"/>
      <c r="G22" s="68">
        <v>0</v>
      </c>
      <c r="H22" s="68"/>
    </row>
    <row r="23" spans="1:10" ht="17.25" customHeight="1" x14ac:dyDescent="0.25">
      <c r="A23" s="151">
        <v>17</v>
      </c>
      <c r="B23" s="197" t="s">
        <v>23</v>
      </c>
      <c r="C23" s="198"/>
      <c r="D23" s="199"/>
      <c r="E23" s="200" t="s">
        <v>10</v>
      </c>
      <c r="F23" s="199"/>
      <c r="G23" s="114">
        <f>G10+G11+G17</f>
        <v>1795.1043999999983</v>
      </c>
      <c r="H23" s="114"/>
    </row>
    <row r="24" spans="1:10" x14ac:dyDescent="0.25">
      <c r="A24" s="151">
        <v>18</v>
      </c>
      <c r="B24" s="197" t="s">
        <v>24</v>
      </c>
      <c r="C24" s="198"/>
      <c r="D24" s="199"/>
      <c r="E24" s="200" t="s">
        <v>10</v>
      </c>
      <c r="F24" s="199"/>
      <c r="G24" s="68">
        <v>0</v>
      </c>
      <c r="H24" s="68"/>
    </row>
    <row r="25" spans="1:10" ht="32.25" customHeight="1" x14ac:dyDescent="0.25">
      <c r="A25" s="151">
        <v>19</v>
      </c>
      <c r="B25" s="197" t="s">
        <v>25</v>
      </c>
      <c r="C25" s="198"/>
      <c r="D25" s="199"/>
      <c r="E25" s="200" t="s">
        <v>10</v>
      </c>
      <c r="F25" s="199"/>
      <c r="G25" s="68">
        <f>G11+G17-SUM(G31:G103)</f>
        <v>-18257.231200000002</v>
      </c>
      <c r="H25" s="115"/>
      <c r="J25" s="136"/>
    </row>
    <row r="26" spans="1:10" x14ac:dyDescent="0.25">
      <c r="A26" s="151">
        <v>20</v>
      </c>
      <c r="B26" s="197" t="s">
        <v>26</v>
      </c>
      <c r="C26" s="198"/>
      <c r="D26" s="199"/>
      <c r="E26" s="200" t="s">
        <v>10</v>
      </c>
      <c r="F26" s="199"/>
      <c r="G26" s="114">
        <f>G13-G17+G12</f>
        <v>19376.93</v>
      </c>
      <c r="H26" s="114"/>
    </row>
    <row r="27" spans="1:10" ht="33.75" customHeight="1" x14ac:dyDescent="0.25">
      <c r="A27" s="177" t="s">
        <v>27</v>
      </c>
      <c r="B27" s="177"/>
      <c r="C27" s="177"/>
      <c r="D27" s="177"/>
      <c r="E27" s="177"/>
      <c r="F27" s="177"/>
      <c r="G27" s="177"/>
      <c r="H27" s="148"/>
    </row>
    <row r="28" spans="1:10" ht="99.75" x14ac:dyDescent="0.25">
      <c r="A28" s="1" t="s">
        <v>0</v>
      </c>
      <c r="B28" s="179" t="s">
        <v>28</v>
      </c>
      <c r="C28" s="195"/>
      <c r="D28" s="196"/>
      <c r="E28" s="179" t="s">
        <v>2</v>
      </c>
      <c r="F28" s="196"/>
      <c r="G28" s="1" t="s">
        <v>124</v>
      </c>
      <c r="H28" s="1" t="s">
        <v>123</v>
      </c>
    </row>
    <row r="29" spans="1:10" ht="36" x14ac:dyDescent="0.25">
      <c r="A29" s="24"/>
      <c r="B29" s="24" t="s">
        <v>74</v>
      </c>
      <c r="C29" s="64" t="s">
        <v>64</v>
      </c>
      <c r="D29" s="64" t="s">
        <v>65</v>
      </c>
      <c r="E29" s="64" t="s">
        <v>66</v>
      </c>
      <c r="F29" s="64" t="s">
        <v>67</v>
      </c>
      <c r="G29" s="1"/>
      <c r="H29" s="1"/>
    </row>
    <row r="30" spans="1:10" x14ac:dyDescent="0.25">
      <c r="A30" s="1"/>
      <c r="B30" s="1">
        <v>21</v>
      </c>
      <c r="C30" s="1"/>
      <c r="D30" s="1"/>
      <c r="E30" s="1"/>
      <c r="F30" s="65"/>
      <c r="G30" s="1">
        <v>22</v>
      </c>
      <c r="H30" s="1"/>
    </row>
    <row r="31" spans="1:10" ht="85.5" x14ac:dyDescent="0.25">
      <c r="A31" s="14" t="s">
        <v>43</v>
      </c>
      <c r="B31" s="66" t="s">
        <v>30</v>
      </c>
      <c r="C31" s="150"/>
      <c r="D31" s="150"/>
      <c r="E31" s="150"/>
      <c r="F31" s="151" t="s">
        <v>10</v>
      </c>
      <c r="G31" s="68">
        <f>F32+F37+F42+F44+F49</f>
        <v>9420</v>
      </c>
      <c r="H31" s="68"/>
    </row>
    <row r="32" spans="1:10" x14ac:dyDescent="0.25">
      <c r="A32" s="14"/>
      <c r="B32" s="69" t="s">
        <v>84</v>
      </c>
      <c r="C32" s="70"/>
      <c r="D32" s="70"/>
      <c r="E32" s="70"/>
      <c r="F32" s="71">
        <f>SUM(F33:F36)</f>
        <v>0</v>
      </c>
      <c r="G32" s="72"/>
      <c r="H32" s="72"/>
    </row>
    <row r="33" spans="1:8" x14ac:dyDescent="0.25">
      <c r="A33" s="14"/>
      <c r="B33" s="70" t="s">
        <v>85</v>
      </c>
      <c r="C33" s="70"/>
      <c r="D33" s="70"/>
      <c r="E33" s="70"/>
      <c r="F33" s="71">
        <v>0</v>
      </c>
      <c r="G33" s="72"/>
      <c r="H33" s="72"/>
    </row>
    <row r="34" spans="1:8" x14ac:dyDescent="0.25">
      <c r="A34" s="14"/>
      <c r="B34" s="70" t="s">
        <v>86</v>
      </c>
      <c r="C34" s="70" t="s">
        <v>69</v>
      </c>
      <c r="D34" s="70">
        <v>1</v>
      </c>
      <c r="E34" s="70">
        <v>0</v>
      </c>
      <c r="F34" s="71">
        <f>E34*D34</f>
        <v>0</v>
      </c>
      <c r="G34" s="72"/>
      <c r="H34" s="72"/>
    </row>
    <row r="35" spans="1:8" x14ac:dyDescent="0.25">
      <c r="A35" s="14"/>
      <c r="B35" s="70" t="s">
        <v>87</v>
      </c>
      <c r="C35" s="70" t="s">
        <v>69</v>
      </c>
      <c r="D35" s="70">
        <v>1</v>
      </c>
      <c r="E35" s="70">
        <v>0</v>
      </c>
      <c r="F35" s="71">
        <f>E35*D35</f>
        <v>0</v>
      </c>
      <c r="G35" s="72"/>
      <c r="H35" s="72"/>
    </row>
    <row r="36" spans="1:8" ht="45" x14ac:dyDescent="0.25">
      <c r="A36" s="14"/>
      <c r="B36" s="70" t="s">
        <v>96</v>
      </c>
      <c r="C36" s="70"/>
      <c r="D36" s="70"/>
      <c r="E36" s="70"/>
      <c r="F36" s="71">
        <v>0</v>
      </c>
      <c r="G36" s="72"/>
      <c r="H36" s="72"/>
    </row>
    <row r="37" spans="1:8" ht="28.5" x14ac:dyDescent="0.25">
      <c r="A37" s="14"/>
      <c r="B37" s="73" t="s">
        <v>91</v>
      </c>
      <c r="C37" s="74"/>
      <c r="D37" s="74"/>
      <c r="E37" s="74"/>
      <c r="F37" s="75">
        <v>0</v>
      </c>
      <c r="G37" s="76"/>
      <c r="H37" s="76"/>
    </row>
    <row r="38" spans="1:8" ht="30" x14ac:dyDescent="0.25">
      <c r="A38" s="14"/>
      <c r="B38" s="74" t="s">
        <v>90</v>
      </c>
      <c r="C38" s="74"/>
      <c r="D38" s="74"/>
      <c r="E38" s="74"/>
      <c r="F38" s="75">
        <v>0</v>
      </c>
      <c r="G38" s="76"/>
      <c r="H38" s="76"/>
    </row>
    <row r="39" spans="1:8" ht="30" x14ac:dyDescent="0.25">
      <c r="A39" s="14"/>
      <c r="B39" s="74" t="s">
        <v>88</v>
      </c>
      <c r="C39" s="74"/>
      <c r="D39" s="74"/>
      <c r="E39" s="74"/>
      <c r="F39" s="75">
        <v>0</v>
      </c>
      <c r="G39" s="76"/>
      <c r="H39" s="76"/>
    </row>
    <row r="40" spans="1:8" ht="30" x14ac:dyDescent="0.25">
      <c r="A40" s="14"/>
      <c r="B40" s="74" t="s">
        <v>95</v>
      </c>
      <c r="C40" s="74"/>
      <c r="D40" s="74"/>
      <c r="E40" s="74"/>
      <c r="F40" s="75">
        <v>0</v>
      </c>
      <c r="G40" s="76"/>
      <c r="H40" s="76"/>
    </row>
    <row r="41" spans="1:8" ht="45" x14ac:dyDescent="0.25">
      <c r="A41" s="14"/>
      <c r="B41" s="74" t="s">
        <v>96</v>
      </c>
      <c r="C41" s="74"/>
      <c r="D41" s="74"/>
      <c r="E41" s="74"/>
      <c r="F41" s="75">
        <v>0</v>
      </c>
      <c r="G41" s="76"/>
      <c r="H41" s="76"/>
    </row>
    <row r="42" spans="1:8" x14ac:dyDescent="0.25">
      <c r="A42" s="14"/>
      <c r="B42" s="77" t="s">
        <v>89</v>
      </c>
      <c r="C42" s="78"/>
      <c r="D42" s="78"/>
      <c r="E42" s="78"/>
      <c r="F42" s="79">
        <v>0</v>
      </c>
      <c r="G42" s="80"/>
      <c r="H42" s="80"/>
    </row>
    <row r="43" spans="1:8" ht="30" x14ac:dyDescent="0.25">
      <c r="A43" s="14"/>
      <c r="B43" s="78" t="s">
        <v>90</v>
      </c>
      <c r="C43" s="78"/>
      <c r="D43" s="78"/>
      <c r="E43" s="78"/>
      <c r="F43" s="79">
        <v>0</v>
      </c>
      <c r="G43" s="80"/>
      <c r="H43" s="80"/>
    </row>
    <row r="44" spans="1:8" x14ac:dyDescent="0.25">
      <c r="A44" s="14"/>
      <c r="B44" s="81" t="s">
        <v>92</v>
      </c>
      <c r="C44" s="82"/>
      <c r="D44" s="82"/>
      <c r="E44" s="82"/>
      <c r="F44" s="83">
        <v>0</v>
      </c>
      <c r="G44" s="84"/>
      <c r="H44" s="84"/>
    </row>
    <row r="45" spans="1:8" ht="30" x14ac:dyDescent="0.25">
      <c r="A45" s="14"/>
      <c r="B45" s="82" t="s">
        <v>90</v>
      </c>
      <c r="C45" s="82"/>
      <c r="D45" s="82"/>
      <c r="E45" s="82"/>
      <c r="F45" s="83">
        <v>0</v>
      </c>
      <c r="G45" s="84"/>
      <c r="H45" s="84"/>
    </row>
    <row r="46" spans="1:8" ht="30" x14ac:dyDescent="0.25">
      <c r="A46" s="14"/>
      <c r="B46" s="82" t="s">
        <v>88</v>
      </c>
      <c r="C46" s="82"/>
      <c r="D46" s="82"/>
      <c r="E46" s="82"/>
      <c r="F46" s="83">
        <v>0</v>
      </c>
      <c r="G46" s="84"/>
      <c r="H46" s="84"/>
    </row>
    <row r="47" spans="1:8" ht="30" x14ac:dyDescent="0.25">
      <c r="A47" s="14"/>
      <c r="B47" s="82" t="s">
        <v>95</v>
      </c>
      <c r="C47" s="82"/>
      <c r="D47" s="82"/>
      <c r="E47" s="82"/>
      <c r="F47" s="83">
        <v>0</v>
      </c>
      <c r="G47" s="84"/>
      <c r="H47" s="84"/>
    </row>
    <row r="48" spans="1:8" ht="45" x14ac:dyDescent="0.25">
      <c r="A48" s="14"/>
      <c r="B48" s="82" t="s">
        <v>96</v>
      </c>
      <c r="C48" s="82"/>
      <c r="D48" s="82"/>
      <c r="E48" s="82"/>
      <c r="F48" s="83">
        <v>0</v>
      </c>
      <c r="G48" s="84"/>
      <c r="H48" s="84"/>
    </row>
    <row r="49" spans="1:8" x14ac:dyDescent="0.25">
      <c r="A49" s="14"/>
      <c r="B49" s="85" t="s">
        <v>93</v>
      </c>
      <c r="C49" s="86"/>
      <c r="D49" s="86"/>
      <c r="E49" s="86"/>
      <c r="F49" s="104">
        <f>SUM(F50:F54)</f>
        <v>9420</v>
      </c>
      <c r="G49" s="86"/>
      <c r="H49" s="86"/>
    </row>
    <row r="50" spans="1:8" ht="30" x14ac:dyDescent="0.25">
      <c r="A50" s="14"/>
      <c r="B50" s="86" t="s">
        <v>90</v>
      </c>
      <c r="C50" s="86"/>
      <c r="D50" s="86"/>
      <c r="E50" s="86"/>
      <c r="F50" s="104">
        <v>0</v>
      </c>
      <c r="G50" s="86"/>
      <c r="H50" s="86"/>
    </row>
    <row r="51" spans="1:8" ht="30" x14ac:dyDescent="0.25">
      <c r="A51" s="14"/>
      <c r="B51" s="86" t="s">
        <v>88</v>
      </c>
      <c r="C51" s="86"/>
      <c r="D51" s="86"/>
      <c r="E51" s="86"/>
      <c r="F51" s="104">
        <v>0</v>
      </c>
      <c r="G51" s="86"/>
      <c r="H51" s="86"/>
    </row>
    <row r="52" spans="1:8" ht="30" x14ac:dyDescent="0.25">
      <c r="A52" s="14"/>
      <c r="B52" s="86" t="s">
        <v>94</v>
      </c>
      <c r="C52" s="86" t="s">
        <v>135</v>
      </c>
      <c r="D52" s="86"/>
      <c r="E52" s="86"/>
      <c r="F52" s="104">
        <f>'июль 2020'!F52</f>
        <v>9420</v>
      </c>
      <c r="G52" s="86"/>
      <c r="H52" s="86"/>
    </row>
    <row r="53" spans="1:8" ht="30" x14ac:dyDescent="0.25">
      <c r="A53" s="14"/>
      <c r="B53" s="86" t="s">
        <v>95</v>
      </c>
      <c r="C53" s="86"/>
      <c r="D53" s="86"/>
      <c r="E53" s="86"/>
      <c r="F53" s="104">
        <v>0</v>
      </c>
      <c r="G53" s="86"/>
      <c r="H53" s="86"/>
    </row>
    <row r="54" spans="1:8" ht="45" x14ac:dyDescent="0.25">
      <c r="A54" s="14"/>
      <c r="B54" s="86" t="s">
        <v>96</v>
      </c>
      <c r="C54" s="86"/>
      <c r="D54" s="86"/>
      <c r="E54" s="86"/>
      <c r="F54" s="104">
        <v>0</v>
      </c>
      <c r="G54" s="86"/>
      <c r="H54" s="86"/>
    </row>
    <row r="55" spans="1:8" ht="28.5" x14ac:dyDescent="0.25">
      <c r="A55" s="14" t="s">
        <v>44</v>
      </c>
      <c r="B55" s="66" t="s">
        <v>31</v>
      </c>
      <c r="C55" s="150"/>
      <c r="D55" s="150"/>
      <c r="E55" s="150"/>
      <c r="F55" s="151" t="s">
        <v>10</v>
      </c>
      <c r="G55" s="68">
        <f>F56+F57+F58+F59</f>
        <v>1625.1696000000002</v>
      </c>
      <c r="H55" s="68"/>
    </row>
    <row r="56" spans="1:8" x14ac:dyDescent="0.25">
      <c r="A56" s="14"/>
      <c r="B56" s="87" t="s">
        <v>97</v>
      </c>
      <c r="C56" s="87" t="s">
        <v>125</v>
      </c>
      <c r="D56" s="87">
        <f>'июль 2020'!D56</f>
        <v>14</v>
      </c>
      <c r="E56" s="87">
        <v>6</v>
      </c>
      <c r="F56" s="88">
        <f>E56*D56</f>
        <v>84</v>
      </c>
      <c r="G56" s="89"/>
      <c r="H56" s="89"/>
    </row>
    <row r="57" spans="1:8" ht="30" x14ac:dyDescent="0.25">
      <c r="A57" s="14"/>
      <c r="B57" s="87" t="s">
        <v>98</v>
      </c>
      <c r="C57" s="87" t="s">
        <v>125</v>
      </c>
      <c r="D57" s="87">
        <f>'июль 2020'!D57</f>
        <v>14</v>
      </c>
      <c r="E57" s="87">
        <v>30</v>
      </c>
      <c r="F57" s="88">
        <f>E57*D57</f>
        <v>420</v>
      </c>
      <c r="G57" s="89"/>
      <c r="H57" s="89"/>
    </row>
    <row r="58" spans="1:8" ht="30" x14ac:dyDescent="0.25">
      <c r="A58" s="14"/>
      <c r="B58" s="87" t="s">
        <v>100</v>
      </c>
      <c r="C58" s="87" t="s">
        <v>10</v>
      </c>
      <c r="D58" s="116">
        <f>G13</f>
        <v>14014.62</v>
      </c>
      <c r="E58" s="87">
        <v>0.03</v>
      </c>
      <c r="F58" s="117">
        <f>D58*E58</f>
        <v>420.43860000000001</v>
      </c>
      <c r="G58" s="89"/>
      <c r="H58" s="89"/>
    </row>
    <row r="59" spans="1:8" x14ac:dyDescent="0.25">
      <c r="A59" s="14"/>
      <c r="B59" s="87" t="s">
        <v>99</v>
      </c>
      <c r="C59" s="87" t="s">
        <v>10</v>
      </c>
      <c r="D59" s="116">
        <f>D58</f>
        <v>14014.62</v>
      </c>
      <c r="E59" s="87">
        <v>0.05</v>
      </c>
      <c r="F59" s="117">
        <f>E59*D59</f>
        <v>700.73100000000011</v>
      </c>
      <c r="G59" s="89"/>
      <c r="H59" s="89"/>
    </row>
    <row r="60" spans="1:8" ht="57" x14ac:dyDescent="0.25">
      <c r="A60" s="14" t="s">
        <v>45</v>
      </c>
      <c r="B60" s="66" t="s">
        <v>32</v>
      </c>
      <c r="C60" s="150"/>
      <c r="D60" s="150"/>
      <c r="E60" s="150"/>
      <c r="F60" s="151" t="s">
        <v>10</v>
      </c>
      <c r="G60" s="68">
        <v>0</v>
      </c>
      <c r="H60" s="68"/>
    </row>
    <row r="61" spans="1:8" ht="30" x14ac:dyDescent="0.25">
      <c r="A61" s="59" t="s">
        <v>46</v>
      </c>
      <c r="B61" s="90" t="s">
        <v>33</v>
      </c>
      <c r="C61" s="90"/>
      <c r="D61" s="90"/>
      <c r="E61" s="90"/>
      <c r="F61" s="91"/>
      <c r="G61" s="92">
        <v>0</v>
      </c>
      <c r="H61" s="92"/>
    </row>
    <row r="62" spans="1:8" ht="85.5" x14ac:dyDescent="0.25">
      <c r="A62" s="14" t="s">
        <v>47</v>
      </c>
      <c r="B62" s="66" t="s">
        <v>34</v>
      </c>
      <c r="C62" s="150"/>
      <c r="D62" s="150"/>
      <c r="E62" s="150"/>
      <c r="F62" s="151" t="s">
        <v>10</v>
      </c>
      <c r="G62" s="68">
        <f>SUM(F63:F73)</f>
        <v>0</v>
      </c>
      <c r="H62" s="68"/>
    </row>
    <row r="63" spans="1:8" ht="45" x14ac:dyDescent="0.25">
      <c r="A63" s="14"/>
      <c r="B63" s="140" t="s">
        <v>63</v>
      </c>
      <c r="C63" s="141" t="s">
        <v>69</v>
      </c>
      <c r="D63" s="141">
        <v>1</v>
      </c>
      <c r="E63" s="141"/>
      <c r="F63" s="142">
        <f>E63*D63</f>
        <v>0</v>
      </c>
      <c r="G63" s="142"/>
      <c r="H63" s="143"/>
    </row>
    <row r="64" spans="1:8" x14ac:dyDescent="0.25">
      <c r="A64" s="14"/>
      <c r="B64" s="140" t="s">
        <v>56</v>
      </c>
      <c r="C64" s="141" t="s">
        <v>70</v>
      </c>
      <c r="D64" s="141"/>
      <c r="E64" s="141"/>
      <c r="F64" s="142">
        <f t="shared" ref="F64:F73" si="0">E64*D64</f>
        <v>0</v>
      </c>
      <c r="G64" s="142"/>
      <c r="H64" s="143"/>
    </row>
    <row r="65" spans="1:8" x14ac:dyDescent="0.25">
      <c r="A65" s="14"/>
      <c r="B65" s="140" t="s">
        <v>57</v>
      </c>
      <c r="C65" s="141" t="s">
        <v>70</v>
      </c>
      <c r="D65" s="141"/>
      <c r="E65" s="141"/>
      <c r="F65" s="142">
        <f t="shared" si="0"/>
        <v>0</v>
      </c>
      <c r="G65" s="142"/>
      <c r="H65" s="143"/>
    </row>
    <row r="66" spans="1:8" x14ac:dyDescent="0.25">
      <c r="A66" s="97"/>
      <c r="B66" s="144" t="s">
        <v>58</v>
      </c>
      <c r="C66" s="145" t="s">
        <v>70</v>
      </c>
      <c r="D66" s="145"/>
      <c r="E66" s="145"/>
      <c r="F66" s="142">
        <f t="shared" si="0"/>
        <v>0</v>
      </c>
      <c r="G66" s="146"/>
      <c r="H66" s="147"/>
    </row>
    <row r="67" spans="1:8" x14ac:dyDescent="0.25">
      <c r="A67" s="14"/>
      <c r="B67" s="140" t="s">
        <v>59</v>
      </c>
      <c r="C67" s="141"/>
      <c r="D67" s="141"/>
      <c r="E67" s="141"/>
      <c r="F67" s="142">
        <f t="shared" si="0"/>
        <v>0</v>
      </c>
      <c r="G67" s="142"/>
      <c r="H67" s="143"/>
    </row>
    <row r="68" spans="1:8" x14ac:dyDescent="0.25">
      <c r="A68" s="14"/>
      <c r="B68" s="140" t="s">
        <v>71</v>
      </c>
      <c r="C68" s="141"/>
      <c r="D68" s="141"/>
      <c r="E68" s="141"/>
      <c r="F68" s="142">
        <f t="shared" si="0"/>
        <v>0</v>
      </c>
      <c r="G68" s="142"/>
      <c r="H68" s="143"/>
    </row>
    <row r="69" spans="1:8" x14ac:dyDescent="0.25">
      <c r="A69" s="14"/>
      <c r="B69" s="140" t="s">
        <v>72</v>
      </c>
      <c r="C69" s="141"/>
      <c r="D69" s="141"/>
      <c r="E69" s="141"/>
      <c r="F69" s="142">
        <f t="shared" si="0"/>
        <v>0</v>
      </c>
      <c r="G69" s="142"/>
      <c r="H69" s="143"/>
    </row>
    <row r="70" spans="1:8" x14ac:dyDescent="0.25">
      <c r="A70" s="14"/>
      <c r="B70" s="140" t="s">
        <v>73</v>
      </c>
      <c r="C70" s="141"/>
      <c r="D70" s="141"/>
      <c r="E70" s="141"/>
      <c r="F70" s="142">
        <f t="shared" si="0"/>
        <v>0</v>
      </c>
      <c r="G70" s="142"/>
      <c r="H70" s="143"/>
    </row>
    <row r="71" spans="1:8" ht="30" x14ac:dyDescent="0.25">
      <c r="A71" s="14"/>
      <c r="B71" s="140" t="s">
        <v>61</v>
      </c>
      <c r="C71" s="141"/>
      <c r="D71" s="141"/>
      <c r="E71" s="141"/>
      <c r="F71" s="142">
        <f t="shared" si="0"/>
        <v>0</v>
      </c>
      <c r="G71" s="142"/>
      <c r="H71" s="143"/>
    </row>
    <row r="72" spans="1:8" x14ac:dyDescent="0.25">
      <c r="A72" s="14"/>
      <c r="B72" s="140" t="s">
        <v>62</v>
      </c>
      <c r="C72" s="141"/>
      <c r="D72" s="141"/>
      <c r="E72" s="141"/>
      <c r="F72" s="142">
        <f t="shared" si="0"/>
        <v>0</v>
      </c>
      <c r="G72" s="142"/>
      <c r="H72" s="143"/>
    </row>
    <row r="73" spans="1:8" ht="30" x14ac:dyDescent="0.25">
      <c r="A73" s="14"/>
      <c r="B73" s="140" t="s">
        <v>60</v>
      </c>
      <c r="C73" s="141"/>
      <c r="D73" s="141"/>
      <c r="E73" s="140"/>
      <c r="F73" s="142">
        <f t="shared" si="0"/>
        <v>0</v>
      </c>
      <c r="G73" s="142"/>
      <c r="H73" s="143"/>
    </row>
    <row r="74" spans="1:8" ht="42.75" x14ac:dyDescent="0.25">
      <c r="A74" s="14" t="s">
        <v>48</v>
      </c>
      <c r="B74" s="66" t="s">
        <v>35</v>
      </c>
      <c r="C74" s="150"/>
      <c r="D74" s="150"/>
      <c r="E74" s="150"/>
      <c r="F74" s="151" t="s">
        <v>10</v>
      </c>
      <c r="G74" s="68">
        <v>0</v>
      </c>
      <c r="H74" s="68"/>
    </row>
    <row r="75" spans="1:8" ht="42.75" x14ac:dyDescent="0.25">
      <c r="A75" s="14" t="s">
        <v>49</v>
      </c>
      <c r="B75" s="66" t="s">
        <v>36</v>
      </c>
      <c r="C75" s="150"/>
      <c r="D75" s="150"/>
      <c r="E75" s="150"/>
      <c r="F75" s="151" t="s">
        <v>10</v>
      </c>
      <c r="G75" s="68">
        <v>0</v>
      </c>
      <c r="H75" s="68"/>
    </row>
    <row r="76" spans="1:8" ht="42.75" x14ac:dyDescent="0.25">
      <c r="A76" s="14" t="s">
        <v>50</v>
      </c>
      <c r="B76" s="66" t="s">
        <v>37</v>
      </c>
      <c r="C76" s="150"/>
      <c r="D76" s="150"/>
      <c r="E76" s="150"/>
      <c r="F76" s="151" t="s">
        <v>10</v>
      </c>
      <c r="G76" s="68">
        <f>F77+F78+F79</f>
        <v>925.2</v>
      </c>
      <c r="H76" s="68"/>
    </row>
    <row r="77" spans="1:8" x14ac:dyDescent="0.25">
      <c r="A77" s="14"/>
      <c r="B77" s="101" t="s">
        <v>76</v>
      </c>
      <c r="C77" s="101" t="s">
        <v>70</v>
      </c>
      <c r="D77" s="101">
        <f>'июль 2020'!D77</f>
        <v>925.2</v>
      </c>
      <c r="E77" s="101">
        <v>1</v>
      </c>
      <c r="F77" s="102">
        <f>D77*E77</f>
        <v>925.2</v>
      </c>
      <c r="G77" s="103"/>
      <c r="H77" s="103"/>
    </row>
    <row r="78" spans="1:8" ht="30" x14ac:dyDescent="0.25">
      <c r="A78" s="14"/>
      <c r="B78" s="101" t="s">
        <v>77</v>
      </c>
      <c r="C78" s="101"/>
      <c r="D78" s="101"/>
      <c r="E78" s="101"/>
      <c r="F78" s="102">
        <v>0</v>
      </c>
      <c r="G78" s="103"/>
      <c r="H78" s="103"/>
    </row>
    <row r="79" spans="1:8" x14ac:dyDescent="0.25">
      <c r="A79" s="14"/>
      <c r="B79" s="101" t="s">
        <v>78</v>
      </c>
      <c r="C79" s="101"/>
      <c r="D79" s="101"/>
      <c r="E79" s="101"/>
      <c r="F79" s="102">
        <v>0</v>
      </c>
      <c r="G79" s="103"/>
      <c r="H79" s="103"/>
    </row>
    <row r="80" spans="1:8" ht="42.75" x14ac:dyDescent="0.25">
      <c r="A80" s="14" t="s">
        <v>51</v>
      </c>
      <c r="B80" s="66" t="s">
        <v>38</v>
      </c>
      <c r="C80" s="150"/>
      <c r="D80" s="150"/>
      <c r="E80" s="155">
        <f>'июль 2020'!E80</f>
        <v>1074.46</v>
      </c>
      <c r="F80" s="151" t="s">
        <v>10</v>
      </c>
      <c r="G80" s="68">
        <f>E80</f>
        <v>1074.46</v>
      </c>
      <c r="H80" s="68"/>
    </row>
    <row r="81" spans="1:8" ht="57" x14ac:dyDescent="0.25">
      <c r="A81" s="14" t="s">
        <v>52</v>
      </c>
      <c r="B81" s="66" t="s">
        <v>39</v>
      </c>
      <c r="C81" s="150" t="s">
        <v>70</v>
      </c>
      <c r="D81" s="150">
        <f>D77</f>
        <v>925.2</v>
      </c>
      <c r="E81" s="150">
        <v>1.1599999999999999</v>
      </c>
      <c r="F81" s="151" t="s">
        <v>10</v>
      </c>
      <c r="G81" s="68">
        <f>E81*D81</f>
        <v>1073.232</v>
      </c>
      <c r="H81" s="68"/>
    </row>
    <row r="82" spans="1:8" x14ac:dyDescent="0.25">
      <c r="A82" s="14"/>
      <c r="B82" s="86" t="s">
        <v>101</v>
      </c>
      <c r="C82" s="86"/>
      <c r="D82" s="86"/>
      <c r="E82" s="86"/>
      <c r="F82" s="104">
        <v>0</v>
      </c>
      <c r="G82" s="105"/>
      <c r="H82" s="105"/>
    </row>
    <row r="83" spans="1:8" x14ac:dyDescent="0.25">
      <c r="A83" s="14"/>
      <c r="B83" s="86" t="s">
        <v>102</v>
      </c>
      <c r="C83" s="86"/>
      <c r="D83" s="86"/>
      <c r="E83" s="86"/>
      <c r="F83" s="104">
        <v>0</v>
      </c>
      <c r="G83" s="105"/>
      <c r="H83" s="105"/>
    </row>
    <row r="84" spans="1:8" x14ac:dyDescent="0.25">
      <c r="A84" s="14"/>
      <c r="B84" s="86" t="s">
        <v>103</v>
      </c>
      <c r="C84" s="86"/>
      <c r="D84" s="86"/>
      <c r="E84" s="86"/>
      <c r="F84" s="104">
        <v>0</v>
      </c>
      <c r="G84" s="105"/>
      <c r="H84" s="105"/>
    </row>
    <row r="85" spans="1:8" x14ac:dyDescent="0.25">
      <c r="A85" s="14"/>
      <c r="B85" s="86" t="s">
        <v>104</v>
      </c>
      <c r="C85" s="86"/>
      <c r="D85" s="86"/>
      <c r="E85" s="86"/>
      <c r="F85" s="104">
        <v>0</v>
      </c>
      <c r="G85" s="105"/>
      <c r="H85" s="105"/>
    </row>
    <row r="86" spans="1:8" x14ac:dyDescent="0.25">
      <c r="A86" s="14"/>
      <c r="B86" s="86" t="s">
        <v>105</v>
      </c>
      <c r="C86" s="86"/>
      <c r="D86" s="86"/>
      <c r="E86" s="86"/>
      <c r="F86" s="104">
        <v>0</v>
      </c>
      <c r="G86" s="105"/>
      <c r="H86" s="105"/>
    </row>
    <row r="87" spans="1:8" x14ac:dyDescent="0.25">
      <c r="A87" s="14"/>
      <c r="B87" s="86" t="s">
        <v>106</v>
      </c>
      <c r="C87" s="86"/>
      <c r="D87" s="86"/>
      <c r="E87" s="86"/>
      <c r="F87" s="104">
        <v>0</v>
      </c>
      <c r="G87" s="105"/>
      <c r="H87" s="105"/>
    </row>
    <row r="88" spans="1:8" x14ac:dyDescent="0.25">
      <c r="A88" s="14"/>
      <c r="B88" s="86" t="s">
        <v>107</v>
      </c>
      <c r="C88" s="86"/>
      <c r="D88" s="86"/>
      <c r="E88" s="86"/>
      <c r="F88" s="104">
        <v>0</v>
      </c>
      <c r="G88" s="105"/>
      <c r="H88" s="105"/>
    </row>
    <row r="89" spans="1:8" x14ac:dyDescent="0.25">
      <c r="A89" s="14"/>
      <c r="B89" s="86" t="s">
        <v>108</v>
      </c>
      <c r="C89" s="86"/>
      <c r="D89" s="86"/>
      <c r="E89" s="86"/>
      <c r="F89" s="104">
        <v>0</v>
      </c>
      <c r="G89" s="105"/>
      <c r="H89" s="105"/>
    </row>
    <row r="90" spans="1:8" x14ac:dyDescent="0.25">
      <c r="A90" s="14"/>
      <c r="B90" s="106" t="s">
        <v>109</v>
      </c>
      <c r="C90" s="150"/>
      <c r="D90" s="150"/>
      <c r="E90" s="150"/>
      <c r="F90" s="151">
        <v>0</v>
      </c>
      <c r="G90" s="68"/>
      <c r="H90" s="68"/>
    </row>
    <row r="91" spans="1:8" ht="71.25" x14ac:dyDescent="0.25">
      <c r="A91" s="14" t="s">
        <v>53</v>
      </c>
      <c r="B91" s="66" t="s">
        <v>40</v>
      </c>
      <c r="C91" s="150"/>
      <c r="D91" s="150"/>
      <c r="E91" s="150"/>
      <c r="F91" s="151" t="s">
        <v>10</v>
      </c>
      <c r="G91" s="68">
        <f>F92</f>
        <v>138.78</v>
      </c>
      <c r="H91" s="68"/>
    </row>
    <row r="92" spans="1:8" x14ac:dyDescent="0.25">
      <c r="A92" s="59"/>
      <c r="B92" s="101" t="s">
        <v>113</v>
      </c>
      <c r="C92" s="101" t="s">
        <v>70</v>
      </c>
      <c r="D92" s="101">
        <f>D77</f>
        <v>925.2</v>
      </c>
      <c r="E92" s="101">
        <v>0.15</v>
      </c>
      <c r="F92" s="102">
        <f>D92*E92</f>
        <v>138.78</v>
      </c>
      <c r="G92" s="103"/>
      <c r="H92" s="103"/>
    </row>
    <row r="93" spans="1:8" ht="114" x14ac:dyDescent="0.25">
      <c r="A93" s="14" t="s">
        <v>54</v>
      </c>
      <c r="B93" s="66" t="s">
        <v>41</v>
      </c>
      <c r="C93" s="150"/>
      <c r="D93" s="150"/>
      <c r="E93" s="150"/>
      <c r="F93" s="151" t="s">
        <v>10</v>
      </c>
      <c r="G93" s="68">
        <f>F94+F95+F96</f>
        <v>4368.3640000000005</v>
      </c>
      <c r="H93" s="68"/>
    </row>
    <row r="94" spans="1:8" x14ac:dyDescent="0.25">
      <c r="A94" s="14"/>
      <c r="B94" s="107" t="s">
        <v>110</v>
      </c>
      <c r="C94" s="107" t="s">
        <v>70</v>
      </c>
      <c r="D94" s="107">
        <f>'июль 2020'!D94</f>
        <v>1527.4</v>
      </c>
      <c r="E94" s="107">
        <v>2.86</v>
      </c>
      <c r="F94" s="108">
        <f>D94*E94</f>
        <v>4368.3640000000005</v>
      </c>
      <c r="G94" s="109"/>
      <c r="H94" s="109"/>
    </row>
    <row r="95" spans="1:8" ht="30" x14ac:dyDescent="0.25">
      <c r="A95" s="14"/>
      <c r="B95" s="107" t="s">
        <v>111</v>
      </c>
      <c r="C95" s="107"/>
      <c r="D95" s="107"/>
      <c r="E95" s="107"/>
      <c r="F95" s="108">
        <v>0</v>
      </c>
      <c r="G95" s="109"/>
      <c r="H95" s="109"/>
    </row>
    <row r="96" spans="1:8" ht="30" x14ac:dyDescent="0.25">
      <c r="A96" s="14"/>
      <c r="B96" s="107" t="s">
        <v>112</v>
      </c>
      <c r="C96" s="107"/>
      <c r="D96" s="107"/>
      <c r="E96" s="107"/>
      <c r="F96" s="108">
        <v>0</v>
      </c>
      <c r="G96" s="109"/>
      <c r="H96" s="109"/>
    </row>
    <row r="97" spans="1:8" ht="28.5" x14ac:dyDescent="0.25">
      <c r="A97" s="14" t="s">
        <v>55</v>
      </c>
      <c r="B97" s="123" t="s">
        <v>127</v>
      </c>
      <c r="C97" s="118"/>
      <c r="D97" s="118"/>
      <c r="E97" s="118"/>
      <c r="F97" s="151" t="s">
        <v>10</v>
      </c>
      <c r="G97" s="119">
        <f>F98</f>
        <v>1320</v>
      </c>
      <c r="H97" s="119"/>
    </row>
    <row r="98" spans="1:8" x14ac:dyDescent="0.25">
      <c r="B98" s="120" t="s">
        <v>129</v>
      </c>
      <c r="C98" s="120" t="s">
        <v>134</v>
      </c>
      <c r="D98" s="120">
        <f>'июль 2020'!D98</f>
        <v>2</v>
      </c>
      <c r="E98" s="120">
        <v>660</v>
      </c>
      <c r="F98" s="121">
        <f>D98*E98</f>
        <v>1320</v>
      </c>
      <c r="G98" s="122"/>
      <c r="H98" s="122"/>
    </row>
    <row r="99" spans="1:8" ht="28.5" x14ac:dyDescent="0.25">
      <c r="A99" s="14" t="s">
        <v>126</v>
      </c>
      <c r="B99" s="66" t="s">
        <v>42</v>
      </c>
      <c r="C99" s="150"/>
      <c r="D99" s="150"/>
      <c r="E99" s="150"/>
      <c r="F99" s="151" t="s">
        <v>10</v>
      </c>
      <c r="G99" s="68">
        <f>F100+F102+F103+F101</f>
        <v>107.13</v>
      </c>
      <c r="H99" s="68"/>
    </row>
    <row r="100" spans="1:8" x14ac:dyDescent="0.25">
      <c r="A100" s="97"/>
      <c r="B100" s="110" t="s">
        <v>80</v>
      </c>
      <c r="C100" s="110"/>
      <c r="D100" s="110"/>
      <c r="E100" s="110"/>
      <c r="F100" s="126">
        <f>'июль 2020'!F100</f>
        <v>107.13</v>
      </c>
      <c r="G100" s="110"/>
      <c r="H100" s="110"/>
    </row>
    <row r="101" spans="1:8" x14ac:dyDescent="0.25">
      <c r="A101" s="97"/>
      <c r="B101" s="110" t="s">
        <v>81</v>
      </c>
      <c r="C101" s="110"/>
      <c r="D101" s="110"/>
      <c r="E101" s="110"/>
      <c r="F101" s="126">
        <f>'июль 2020'!F101</f>
        <v>0</v>
      </c>
      <c r="G101" s="110"/>
      <c r="H101" s="110"/>
    </row>
    <row r="102" spans="1:8" x14ac:dyDescent="0.25">
      <c r="A102" s="97"/>
      <c r="B102" s="110" t="s">
        <v>79</v>
      </c>
      <c r="C102" s="110"/>
      <c r="D102" s="110"/>
      <c r="E102" s="110"/>
      <c r="F102" s="126">
        <f>'июль 2020'!F102</f>
        <v>0</v>
      </c>
      <c r="G102" s="110"/>
      <c r="H102" s="110"/>
    </row>
    <row r="103" spans="1:8" x14ac:dyDescent="0.25">
      <c r="A103" s="97"/>
      <c r="B103" s="110" t="s">
        <v>82</v>
      </c>
      <c r="C103" s="110"/>
      <c r="D103" s="110"/>
      <c r="E103" s="110"/>
      <c r="F103" s="126">
        <f>'июль 2020'!F103</f>
        <v>0</v>
      </c>
      <c r="G103" s="110"/>
      <c r="H103" s="110"/>
    </row>
    <row r="105" spans="1:8" ht="15.75" x14ac:dyDescent="0.25">
      <c r="B105" s="192" t="s">
        <v>115</v>
      </c>
      <c r="C105" s="192"/>
      <c r="D105" s="192"/>
      <c r="E105" s="193"/>
      <c r="F105" s="193"/>
      <c r="G105" s="193"/>
    </row>
    <row r="106" spans="1:8" ht="15.75" x14ac:dyDescent="0.25">
      <c r="B106" s="194" t="s">
        <v>116</v>
      </c>
      <c r="C106" s="194"/>
      <c r="D106" s="194"/>
      <c r="E106" s="194" t="s">
        <v>117</v>
      </c>
      <c r="F106" s="194"/>
      <c r="G106" s="194"/>
    </row>
    <row r="107" spans="1:8" ht="15.75" x14ac:dyDescent="0.25">
      <c r="B107" s="194" t="s">
        <v>119</v>
      </c>
      <c r="C107" s="194"/>
      <c r="D107" s="194"/>
      <c r="E107" s="194" t="s">
        <v>118</v>
      </c>
      <c r="F107" s="194"/>
      <c r="G107" s="194"/>
    </row>
  </sheetData>
  <mergeCells count="58">
    <mergeCell ref="B9:D9"/>
    <mergeCell ref="E9:F9"/>
    <mergeCell ref="A2:H2"/>
    <mergeCell ref="A3:H3"/>
    <mergeCell ref="B4:D4"/>
    <mergeCell ref="E4:F4"/>
    <mergeCell ref="B5:D5"/>
    <mergeCell ref="E5:F5"/>
    <mergeCell ref="B6:D6"/>
    <mergeCell ref="E6:F6"/>
    <mergeCell ref="B7:D7"/>
    <mergeCell ref="E7:F7"/>
    <mergeCell ref="A8:G8"/>
    <mergeCell ref="H14:H15"/>
    <mergeCell ref="B15:D15"/>
    <mergeCell ref="E15:F15"/>
    <mergeCell ref="B10:D10"/>
    <mergeCell ref="E10:F10"/>
    <mergeCell ref="B11:D11"/>
    <mergeCell ref="E11:F11"/>
    <mergeCell ref="B12:D12"/>
    <mergeCell ref="E12:F12"/>
    <mergeCell ref="B13:D13"/>
    <mergeCell ref="E13:F13"/>
    <mergeCell ref="B14:D14"/>
    <mergeCell ref="E14:F14"/>
    <mergeCell ref="G14:G15"/>
    <mergeCell ref="B16:D16"/>
    <mergeCell ref="E16:F16"/>
    <mergeCell ref="B17:D17"/>
    <mergeCell ref="E17:F17"/>
    <mergeCell ref="B18:D18"/>
    <mergeCell ref="E18:F18"/>
    <mergeCell ref="B19:D19"/>
    <mergeCell ref="E19:F19"/>
    <mergeCell ref="B20:D20"/>
    <mergeCell ref="E20:F20"/>
    <mergeCell ref="B21:D21"/>
    <mergeCell ref="E21:F21"/>
    <mergeCell ref="B28:D28"/>
    <mergeCell ref="E28:F28"/>
    <mergeCell ref="B22:D22"/>
    <mergeCell ref="E22:F22"/>
    <mergeCell ref="B23:D23"/>
    <mergeCell ref="E23:F23"/>
    <mergeCell ref="B24:D24"/>
    <mergeCell ref="E24:F24"/>
    <mergeCell ref="B25:D25"/>
    <mergeCell ref="E25:F25"/>
    <mergeCell ref="B26:D26"/>
    <mergeCell ref="E26:F26"/>
    <mergeCell ref="A27:G27"/>
    <mergeCell ref="B105:D105"/>
    <mergeCell ref="E105:G105"/>
    <mergeCell ref="B106:D106"/>
    <mergeCell ref="E106:G106"/>
    <mergeCell ref="B107:D107"/>
    <mergeCell ref="E107:G107"/>
  </mergeCell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07"/>
  <sheetViews>
    <sheetView topLeftCell="A91" workbookViewId="0">
      <selection activeCell="I91" sqref="I1:V1048576"/>
    </sheetView>
  </sheetViews>
  <sheetFormatPr defaultRowHeight="15" x14ac:dyDescent="0.25"/>
  <cols>
    <col min="1" max="1" width="5.5703125" style="111" bestFit="1" customWidth="1"/>
    <col min="2" max="2" width="35.28515625" style="111" bestFit="1" customWidth="1"/>
    <col min="3" max="4" width="9.140625" style="111"/>
    <col min="5" max="5" width="8.85546875" style="111" bestFit="1" customWidth="1"/>
    <col min="6" max="6" width="9" style="111" customWidth="1"/>
    <col min="7" max="7" width="11.28515625" style="111" bestFit="1" customWidth="1"/>
    <col min="8" max="8" width="9.140625" style="111"/>
  </cols>
  <sheetData>
    <row r="2" spans="1:8" ht="18.75" x14ac:dyDescent="0.25">
      <c r="A2" s="176" t="s">
        <v>68</v>
      </c>
      <c r="B2" s="176"/>
      <c r="C2" s="176"/>
      <c r="D2" s="176"/>
      <c r="E2" s="176"/>
      <c r="F2" s="176"/>
      <c r="G2" s="176"/>
      <c r="H2" s="176"/>
    </row>
    <row r="3" spans="1:8" ht="15" customHeight="1" x14ac:dyDescent="0.25">
      <c r="A3" s="185" t="str">
        <f>'август 2020'!A3:H3</f>
        <v>МКД по адресу: г.Тула, Железнодорожная 28</v>
      </c>
      <c r="B3" s="185"/>
      <c r="C3" s="185"/>
      <c r="D3" s="185"/>
      <c r="E3" s="185"/>
      <c r="F3" s="185"/>
      <c r="G3" s="185"/>
      <c r="H3" s="185"/>
    </row>
    <row r="4" spans="1:8" ht="28.5" x14ac:dyDescent="0.25">
      <c r="A4" s="23" t="s">
        <v>0</v>
      </c>
      <c r="B4" s="179" t="s">
        <v>1</v>
      </c>
      <c r="C4" s="198"/>
      <c r="D4" s="198"/>
      <c r="E4" s="179" t="s">
        <v>2</v>
      </c>
      <c r="F4" s="199"/>
      <c r="G4" s="1" t="s">
        <v>3</v>
      </c>
      <c r="H4" s="1" t="s">
        <v>123</v>
      </c>
    </row>
    <row r="5" spans="1:8" x14ac:dyDescent="0.25">
      <c r="A5" s="3">
        <v>1</v>
      </c>
      <c r="B5" s="197" t="s">
        <v>4</v>
      </c>
      <c r="C5" s="198"/>
      <c r="D5" s="199"/>
      <c r="E5" s="200" t="s">
        <v>5</v>
      </c>
      <c r="F5" s="199"/>
      <c r="G5" s="112">
        <v>44244</v>
      </c>
      <c r="H5" s="112"/>
    </row>
    <row r="6" spans="1:8" x14ac:dyDescent="0.25">
      <c r="A6" s="3">
        <v>2</v>
      </c>
      <c r="B6" s="197" t="s">
        <v>6</v>
      </c>
      <c r="C6" s="198"/>
      <c r="D6" s="199"/>
      <c r="E6" s="200" t="s">
        <v>5</v>
      </c>
      <c r="F6" s="199"/>
      <c r="G6" s="112">
        <v>44075</v>
      </c>
      <c r="H6" s="112"/>
    </row>
    <row r="7" spans="1:8" x14ac:dyDescent="0.25">
      <c r="A7" s="3">
        <v>3</v>
      </c>
      <c r="B7" s="197" t="s">
        <v>7</v>
      </c>
      <c r="C7" s="198"/>
      <c r="D7" s="199"/>
      <c r="E7" s="200" t="s">
        <v>5</v>
      </c>
      <c r="F7" s="199"/>
      <c r="G7" s="112">
        <v>44104</v>
      </c>
      <c r="H7" s="112"/>
    </row>
    <row r="8" spans="1:8" ht="36" customHeight="1" x14ac:dyDescent="0.25">
      <c r="A8" s="177" t="s">
        <v>8</v>
      </c>
      <c r="B8" s="177"/>
      <c r="C8" s="177"/>
      <c r="D8" s="177"/>
      <c r="E8" s="177"/>
      <c r="F8" s="177"/>
      <c r="G8" s="177"/>
      <c r="H8" s="63"/>
    </row>
    <row r="9" spans="1:8" ht="28.5" x14ac:dyDescent="0.25">
      <c r="A9" s="1" t="s">
        <v>0</v>
      </c>
      <c r="B9" s="202" t="s">
        <v>1</v>
      </c>
      <c r="C9" s="203"/>
      <c r="D9" s="204"/>
      <c r="E9" s="179" t="s">
        <v>2</v>
      </c>
      <c r="F9" s="199"/>
      <c r="G9" s="1" t="s">
        <v>3</v>
      </c>
      <c r="H9" s="1" t="s">
        <v>123</v>
      </c>
    </row>
    <row r="10" spans="1:8" x14ac:dyDescent="0.25">
      <c r="A10" s="3">
        <v>4</v>
      </c>
      <c r="B10" s="197" t="s">
        <v>9</v>
      </c>
      <c r="C10" s="198"/>
      <c r="D10" s="199"/>
      <c r="E10" s="200" t="s">
        <v>10</v>
      </c>
      <c r="F10" s="199"/>
      <c r="G10" s="68">
        <v>0</v>
      </c>
      <c r="H10" s="68"/>
    </row>
    <row r="11" spans="1:8" ht="34.5" customHeight="1" x14ac:dyDescent="0.25">
      <c r="A11" s="3">
        <v>5</v>
      </c>
      <c r="B11" s="197" t="s">
        <v>11</v>
      </c>
      <c r="C11" s="198"/>
      <c r="D11" s="199"/>
      <c r="E11" s="200" t="s">
        <v>10</v>
      </c>
      <c r="F11" s="199"/>
      <c r="G11" s="113">
        <f>'август 2020'!G25</f>
        <v>-18257.231200000002</v>
      </c>
      <c r="H11" s="114"/>
    </row>
    <row r="12" spans="1:8" x14ac:dyDescent="0.25">
      <c r="A12" s="3">
        <v>6</v>
      </c>
      <c r="B12" s="197" t="s">
        <v>12</v>
      </c>
      <c r="C12" s="198"/>
      <c r="D12" s="199"/>
      <c r="E12" s="200" t="s">
        <v>10</v>
      </c>
      <c r="F12" s="199"/>
      <c r="G12" s="113">
        <f>'август 2020'!G26</f>
        <v>19376.93</v>
      </c>
      <c r="H12" s="114"/>
    </row>
    <row r="13" spans="1:8" ht="31.5" customHeight="1" x14ac:dyDescent="0.25">
      <c r="A13" s="3">
        <v>7</v>
      </c>
      <c r="B13" s="197" t="s">
        <v>13</v>
      </c>
      <c r="C13" s="198"/>
      <c r="D13" s="199"/>
      <c r="E13" s="200" t="s">
        <v>10</v>
      </c>
      <c r="F13" s="199"/>
      <c r="G13" s="114">
        <f>G14+G16</f>
        <v>14014.62</v>
      </c>
      <c r="H13" s="114"/>
    </row>
    <row r="14" spans="1:8" x14ac:dyDescent="0.25">
      <c r="A14" s="3">
        <v>8</v>
      </c>
      <c r="B14" s="197" t="s">
        <v>14</v>
      </c>
      <c r="C14" s="198"/>
      <c r="D14" s="199"/>
      <c r="E14" s="200" t="s">
        <v>10</v>
      </c>
      <c r="F14" s="199"/>
      <c r="G14" s="201">
        <v>14014.62</v>
      </c>
      <c r="H14" s="201"/>
    </row>
    <row r="15" spans="1:8" x14ac:dyDescent="0.25">
      <c r="A15" s="3">
        <v>9</v>
      </c>
      <c r="B15" s="197" t="s">
        <v>15</v>
      </c>
      <c r="C15" s="198"/>
      <c r="D15" s="199"/>
      <c r="E15" s="200" t="s">
        <v>10</v>
      </c>
      <c r="F15" s="199"/>
      <c r="G15" s="201"/>
      <c r="H15" s="201"/>
    </row>
    <row r="16" spans="1:8" x14ac:dyDescent="0.25">
      <c r="A16" s="3">
        <v>10</v>
      </c>
      <c r="B16" s="197" t="s">
        <v>16</v>
      </c>
      <c r="C16" s="198"/>
      <c r="D16" s="199"/>
      <c r="E16" s="200" t="s">
        <v>10</v>
      </c>
      <c r="F16" s="199"/>
      <c r="G16" s="113">
        <v>0</v>
      </c>
      <c r="H16" s="113"/>
    </row>
    <row r="17" spans="1:8" x14ac:dyDescent="0.25">
      <c r="A17" s="3">
        <v>11</v>
      </c>
      <c r="B17" s="197" t="s">
        <v>17</v>
      </c>
      <c r="C17" s="198"/>
      <c r="D17" s="199"/>
      <c r="E17" s="200" t="s">
        <v>10</v>
      </c>
      <c r="F17" s="199"/>
      <c r="G17" s="114">
        <f>G18+G19+G20+G21+G22</f>
        <v>7520.66</v>
      </c>
      <c r="H17" s="114"/>
    </row>
    <row r="18" spans="1:8" ht="28.5" customHeight="1" x14ac:dyDescent="0.25">
      <c r="A18" s="3">
        <v>12</v>
      </c>
      <c r="B18" s="197" t="s">
        <v>18</v>
      </c>
      <c r="C18" s="198"/>
      <c r="D18" s="199"/>
      <c r="E18" s="200" t="s">
        <v>10</v>
      </c>
      <c r="F18" s="199"/>
      <c r="G18" s="113">
        <v>7520.66</v>
      </c>
      <c r="H18" s="113"/>
    </row>
    <row r="19" spans="1:8" ht="31.5" customHeight="1" x14ac:dyDescent="0.25">
      <c r="A19" s="3">
        <v>13</v>
      </c>
      <c r="B19" s="197" t="s">
        <v>19</v>
      </c>
      <c r="C19" s="198"/>
      <c r="D19" s="199"/>
      <c r="E19" s="200" t="s">
        <v>10</v>
      </c>
      <c r="F19" s="199"/>
      <c r="G19" s="68">
        <v>0</v>
      </c>
      <c r="H19" s="68"/>
    </row>
    <row r="20" spans="1:8" x14ac:dyDescent="0.25">
      <c r="A20" s="3">
        <v>14</v>
      </c>
      <c r="B20" s="197" t="s">
        <v>20</v>
      </c>
      <c r="C20" s="198"/>
      <c r="D20" s="199"/>
      <c r="E20" s="200" t="s">
        <v>10</v>
      </c>
      <c r="F20" s="199"/>
      <c r="G20" s="68">
        <v>0</v>
      </c>
      <c r="H20" s="68"/>
    </row>
    <row r="21" spans="1:8" ht="17.25" customHeight="1" x14ac:dyDescent="0.25">
      <c r="A21" s="3">
        <v>15</v>
      </c>
      <c r="B21" s="197" t="s">
        <v>21</v>
      </c>
      <c r="C21" s="198"/>
      <c r="D21" s="199"/>
      <c r="E21" s="200" t="s">
        <v>10</v>
      </c>
      <c r="F21" s="199"/>
      <c r="G21" s="68">
        <v>0</v>
      </c>
      <c r="H21" s="68"/>
    </row>
    <row r="22" spans="1:8" x14ac:dyDescent="0.25">
      <c r="A22" s="3">
        <v>16</v>
      </c>
      <c r="B22" s="197" t="s">
        <v>22</v>
      </c>
      <c r="C22" s="198"/>
      <c r="D22" s="199"/>
      <c r="E22" s="200" t="s">
        <v>10</v>
      </c>
      <c r="F22" s="199"/>
      <c r="G22" s="68">
        <v>0</v>
      </c>
      <c r="H22" s="68"/>
    </row>
    <row r="23" spans="1:8" ht="17.25" customHeight="1" x14ac:dyDescent="0.25">
      <c r="A23" s="3">
        <v>17</v>
      </c>
      <c r="B23" s="197" t="s">
        <v>23</v>
      </c>
      <c r="C23" s="198"/>
      <c r="D23" s="199"/>
      <c r="E23" s="200" t="s">
        <v>10</v>
      </c>
      <c r="F23" s="199"/>
      <c r="G23" s="114">
        <f>G10+G11+G17</f>
        <v>-10736.571200000002</v>
      </c>
      <c r="H23" s="114"/>
    </row>
    <row r="24" spans="1:8" x14ac:dyDescent="0.25">
      <c r="A24" s="3">
        <v>18</v>
      </c>
      <c r="B24" s="197" t="s">
        <v>24</v>
      </c>
      <c r="C24" s="198"/>
      <c r="D24" s="199"/>
      <c r="E24" s="200" t="s">
        <v>10</v>
      </c>
      <c r="F24" s="199"/>
      <c r="G24" s="68">
        <v>0</v>
      </c>
      <c r="H24" s="68"/>
    </row>
    <row r="25" spans="1:8" ht="32.25" customHeight="1" x14ac:dyDescent="0.25">
      <c r="A25" s="3">
        <v>19</v>
      </c>
      <c r="B25" s="197" t="s">
        <v>25</v>
      </c>
      <c r="C25" s="198"/>
      <c r="D25" s="199"/>
      <c r="E25" s="200" t="s">
        <v>10</v>
      </c>
      <c r="F25" s="199"/>
      <c r="G25" s="68">
        <f>G11+G17-SUM(G31:G103)</f>
        <v>-30789.706800000004</v>
      </c>
      <c r="H25" s="115"/>
    </row>
    <row r="26" spans="1:8" x14ac:dyDescent="0.25">
      <c r="A26" s="3">
        <v>20</v>
      </c>
      <c r="B26" s="197" t="s">
        <v>26</v>
      </c>
      <c r="C26" s="198"/>
      <c r="D26" s="199"/>
      <c r="E26" s="200" t="s">
        <v>10</v>
      </c>
      <c r="F26" s="199"/>
      <c r="G26" s="114">
        <f>G13-G17+G12</f>
        <v>25870.89</v>
      </c>
      <c r="H26" s="114"/>
    </row>
    <row r="27" spans="1:8" ht="33.75" customHeight="1" x14ac:dyDescent="0.25">
      <c r="A27" s="177" t="s">
        <v>27</v>
      </c>
      <c r="B27" s="177"/>
      <c r="C27" s="177"/>
      <c r="D27" s="177"/>
      <c r="E27" s="177"/>
      <c r="F27" s="177"/>
      <c r="G27" s="177"/>
      <c r="H27" s="63"/>
    </row>
    <row r="28" spans="1:8" ht="99.75" x14ac:dyDescent="0.25">
      <c r="A28" s="1" t="s">
        <v>0</v>
      </c>
      <c r="B28" s="179" t="s">
        <v>28</v>
      </c>
      <c r="C28" s="195"/>
      <c r="D28" s="196"/>
      <c r="E28" s="179" t="s">
        <v>2</v>
      </c>
      <c r="F28" s="196"/>
      <c r="G28" s="1" t="s">
        <v>124</v>
      </c>
      <c r="H28" s="1" t="s">
        <v>123</v>
      </c>
    </row>
    <row r="29" spans="1:8" ht="36" x14ac:dyDescent="0.25">
      <c r="A29" s="24"/>
      <c r="B29" s="24" t="s">
        <v>74</v>
      </c>
      <c r="C29" s="64" t="s">
        <v>64</v>
      </c>
      <c r="D29" s="64" t="s">
        <v>65</v>
      </c>
      <c r="E29" s="64" t="s">
        <v>66</v>
      </c>
      <c r="F29" s="64" t="s">
        <v>67</v>
      </c>
      <c r="G29" s="1"/>
      <c r="H29" s="1"/>
    </row>
    <row r="30" spans="1:8" x14ac:dyDescent="0.25">
      <c r="A30" s="1"/>
      <c r="B30" s="1">
        <v>21</v>
      </c>
      <c r="C30" s="1"/>
      <c r="D30" s="1"/>
      <c r="E30" s="1"/>
      <c r="F30" s="65"/>
      <c r="G30" s="1">
        <v>22</v>
      </c>
      <c r="H30" s="1"/>
    </row>
    <row r="31" spans="1:8" ht="85.5" x14ac:dyDescent="0.25">
      <c r="A31" s="14" t="s">
        <v>43</v>
      </c>
      <c r="B31" s="66" t="s">
        <v>30</v>
      </c>
      <c r="C31" s="67"/>
      <c r="D31" s="67"/>
      <c r="E31" s="67"/>
      <c r="F31" s="3" t="s">
        <v>10</v>
      </c>
      <c r="G31" s="68">
        <f>F32+F37+F42+F44+F49</f>
        <v>9420.7999999999993</v>
      </c>
      <c r="H31" s="68"/>
    </row>
    <row r="32" spans="1:8" x14ac:dyDescent="0.25">
      <c r="A32" s="14"/>
      <c r="B32" s="69" t="s">
        <v>84</v>
      </c>
      <c r="C32" s="70"/>
      <c r="D32" s="70"/>
      <c r="E32" s="70"/>
      <c r="F32" s="71">
        <f>SUM(F33:F36)</f>
        <v>0</v>
      </c>
      <c r="G32" s="72"/>
      <c r="H32" s="72"/>
    </row>
    <row r="33" spans="1:8" x14ac:dyDescent="0.25">
      <c r="A33" s="14"/>
      <c r="B33" s="70" t="s">
        <v>85</v>
      </c>
      <c r="C33" s="70"/>
      <c r="D33" s="70"/>
      <c r="E33" s="70"/>
      <c r="F33" s="71">
        <v>0</v>
      </c>
      <c r="G33" s="72"/>
      <c r="H33" s="72"/>
    </row>
    <row r="34" spans="1:8" x14ac:dyDescent="0.25">
      <c r="A34" s="14"/>
      <c r="B34" s="70" t="s">
        <v>86</v>
      </c>
      <c r="C34" s="70" t="s">
        <v>69</v>
      </c>
      <c r="D34" s="70">
        <v>1</v>
      </c>
      <c r="E34" s="70">
        <v>0</v>
      </c>
      <c r="F34" s="71">
        <f>E34*D34</f>
        <v>0</v>
      </c>
      <c r="G34" s="72"/>
      <c r="H34" s="72"/>
    </row>
    <row r="35" spans="1:8" x14ac:dyDescent="0.25">
      <c r="A35" s="14"/>
      <c r="B35" s="70" t="s">
        <v>87</v>
      </c>
      <c r="C35" s="70" t="s">
        <v>69</v>
      </c>
      <c r="D35" s="70">
        <v>1</v>
      </c>
      <c r="E35" s="70">
        <v>0</v>
      </c>
      <c r="F35" s="71">
        <f>E35*D35</f>
        <v>0</v>
      </c>
      <c r="G35" s="72"/>
      <c r="H35" s="72"/>
    </row>
    <row r="36" spans="1:8" ht="45" x14ac:dyDescent="0.25">
      <c r="A36" s="14"/>
      <c r="B36" s="70" t="s">
        <v>96</v>
      </c>
      <c r="C36" s="70"/>
      <c r="D36" s="70"/>
      <c r="E36" s="70"/>
      <c r="F36" s="71">
        <v>0</v>
      </c>
      <c r="G36" s="72"/>
      <c r="H36" s="72"/>
    </row>
    <row r="37" spans="1:8" ht="28.5" x14ac:dyDescent="0.25">
      <c r="A37" s="14"/>
      <c r="B37" s="73" t="s">
        <v>91</v>
      </c>
      <c r="C37" s="74"/>
      <c r="D37" s="74"/>
      <c r="E37" s="74"/>
      <c r="F37" s="75">
        <v>0</v>
      </c>
      <c r="G37" s="76"/>
      <c r="H37" s="76"/>
    </row>
    <row r="38" spans="1:8" ht="30" x14ac:dyDescent="0.25">
      <c r="A38" s="14"/>
      <c r="B38" s="74" t="s">
        <v>90</v>
      </c>
      <c r="C38" s="74"/>
      <c r="D38" s="74"/>
      <c r="E38" s="74"/>
      <c r="F38" s="75">
        <v>0</v>
      </c>
      <c r="G38" s="76"/>
      <c r="H38" s="76"/>
    </row>
    <row r="39" spans="1:8" ht="30" x14ac:dyDescent="0.25">
      <c r="A39" s="14"/>
      <c r="B39" s="74" t="s">
        <v>88</v>
      </c>
      <c r="C39" s="74"/>
      <c r="D39" s="74"/>
      <c r="E39" s="74"/>
      <c r="F39" s="75">
        <v>0</v>
      </c>
      <c r="G39" s="76"/>
      <c r="H39" s="76"/>
    </row>
    <row r="40" spans="1:8" ht="30" x14ac:dyDescent="0.25">
      <c r="A40" s="14"/>
      <c r="B40" s="74" t="s">
        <v>95</v>
      </c>
      <c r="C40" s="74"/>
      <c r="D40" s="74"/>
      <c r="E40" s="74"/>
      <c r="F40" s="75">
        <v>0</v>
      </c>
      <c r="G40" s="76"/>
      <c r="H40" s="76"/>
    </row>
    <row r="41" spans="1:8" ht="45" x14ac:dyDescent="0.25">
      <c r="A41" s="14"/>
      <c r="B41" s="74" t="s">
        <v>96</v>
      </c>
      <c r="C41" s="74"/>
      <c r="D41" s="74"/>
      <c r="E41" s="74"/>
      <c r="F41" s="75">
        <v>0</v>
      </c>
      <c r="G41" s="76"/>
      <c r="H41" s="76"/>
    </row>
    <row r="42" spans="1:8" x14ac:dyDescent="0.25">
      <c r="A42" s="14"/>
      <c r="B42" s="77" t="s">
        <v>89</v>
      </c>
      <c r="C42" s="78"/>
      <c r="D42" s="78"/>
      <c r="E42" s="78"/>
      <c r="F42" s="79">
        <v>0</v>
      </c>
      <c r="G42" s="80"/>
      <c r="H42" s="80"/>
    </row>
    <row r="43" spans="1:8" ht="30" x14ac:dyDescent="0.25">
      <c r="A43" s="14"/>
      <c r="B43" s="78" t="s">
        <v>90</v>
      </c>
      <c r="C43" s="78"/>
      <c r="D43" s="78"/>
      <c r="E43" s="78"/>
      <c r="F43" s="79">
        <v>0</v>
      </c>
      <c r="G43" s="80"/>
      <c r="H43" s="80"/>
    </row>
    <row r="44" spans="1:8" x14ac:dyDescent="0.25">
      <c r="A44" s="14"/>
      <c r="B44" s="81" t="s">
        <v>92</v>
      </c>
      <c r="C44" s="82"/>
      <c r="D44" s="82"/>
      <c r="E44" s="82"/>
      <c r="F44" s="83">
        <v>0</v>
      </c>
      <c r="G44" s="84"/>
      <c r="H44" s="84"/>
    </row>
    <row r="45" spans="1:8" ht="30" x14ac:dyDescent="0.25">
      <c r="A45" s="14"/>
      <c r="B45" s="82" t="s">
        <v>90</v>
      </c>
      <c r="C45" s="82"/>
      <c r="D45" s="82"/>
      <c r="E45" s="82"/>
      <c r="F45" s="83">
        <v>0</v>
      </c>
      <c r="G45" s="84"/>
      <c r="H45" s="84"/>
    </row>
    <row r="46" spans="1:8" ht="30" x14ac:dyDescent="0.25">
      <c r="A46" s="14"/>
      <c r="B46" s="82" t="s">
        <v>88</v>
      </c>
      <c r="C46" s="82"/>
      <c r="D46" s="82"/>
      <c r="E46" s="82"/>
      <c r="F46" s="83">
        <v>0</v>
      </c>
      <c r="G46" s="84"/>
      <c r="H46" s="84"/>
    </row>
    <row r="47" spans="1:8" ht="30" x14ac:dyDescent="0.25">
      <c r="A47" s="14"/>
      <c r="B47" s="82" t="s">
        <v>95</v>
      </c>
      <c r="C47" s="82"/>
      <c r="D47" s="82"/>
      <c r="E47" s="82"/>
      <c r="F47" s="83">
        <v>0</v>
      </c>
      <c r="G47" s="84"/>
      <c r="H47" s="84"/>
    </row>
    <row r="48" spans="1:8" ht="45" x14ac:dyDescent="0.25">
      <c r="A48" s="14"/>
      <c r="B48" s="82" t="s">
        <v>96</v>
      </c>
      <c r="C48" s="82"/>
      <c r="D48" s="82"/>
      <c r="E48" s="82"/>
      <c r="F48" s="83">
        <v>0</v>
      </c>
      <c r="G48" s="84"/>
      <c r="H48" s="84"/>
    </row>
    <row r="49" spans="1:8" x14ac:dyDescent="0.25">
      <c r="A49" s="14"/>
      <c r="B49" s="85" t="s">
        <v>93</v>
      </c>
      <c r="C49" s="86"/>
      <c r="D49" s="86"/>
      <c r="E49" s="86"/>
      <c r="F49" s="104">
        <f>SUM(F50:F54)</f>
        <v>9420.7999999999993</v>
      </c>
      <c r="G49" s="86"/>
      <c r="H49" s="86"/>
    </row>
    <row r="50" spans="1:8" ht="30" x14ac:dyDescent="0.25">
      <c r="A50" s="14"/>
      <c r="B50" s="86" t="s">
        <v>90</v>
      </c>
      <c r="C50" s="86"/>
      <c r="D50" s="86"/>
      <c r="E50" s="86"/>
      <c r="F50" s="104">
        <v>0</v>
      </c>
      <c r="G50" s="86"/>
      <c r="H50" s="86"/>
    </row>
    <row r="51" spans="1:8" ht="30" x14ac:dyDescent="0.25">
      <c r="A51" s="14"/>
      <c r="B51" s="86" t="s">
        <v>88</v>
      </c>
      <c r="C51" s="86"/>
      <c r="D51" s="86"/>
      <c r="E51" s="86"/>
      <c r="F51" s="104">
        <v>0</v>
      </c>
      <c r="G51" s="86"/>
      <c r="H51" s="86"/>
    </row>
    <row r="52" spans="1:8" ht="30" x14ac:dyDescent="0.25">
      <c r="A52" s="14"/>
      <c r="B52" s="86" t="s">
        <v>94</v>
      </c>
      <c r="C52" s="86" t="s">
        <v>135</v>
      </c>
      <c r="D52" s="86"/>
      <c r="E52" s="86"/>
      <c r="F52" s="104">
        <v>9420.7999999999993</v>
      </c>
      <c r="G52" s="86"/>
      <c r="H52" s="86"/>
    </row>
    <row r="53" spans="1:8" ht="30" x14ac:dyDescent="0.25">
      <c r="A53" s="14"/>
      <c r="B53" s="86" t="s">
        <v>95</v>
      </c>
      <c r="C53" s="86"/>
      <c r="D53" s="86"/>
      <c r="E53" s="86"/>
      <c r="F53" s="104">
        <v>0</v>
      </c>
      <c r="G53" s="86"/>
      <c r="H53" s="86"/>
    </row>
    <row r="54" spans="1:8" ht="45" x14ac:dyDescent="0.25">
      <c r="A54" s="14"/>
      <c r="B54" s="86" t="s">
        <v>96</v>
      </c>
      <c r="C54" s="86"/>
      <c r="D54" s="86"/>
      <c r="E54" s="86"/>
      <c r="F54" s="104">
        <v>0</v>
      </c>
      <c r="G54" s="86"/>
      <c r="H54" s="86"/>
    </row>
    <row r="55" spans="1:8" ht="28.5" x14ac:dyDescent="0.25">
      <c r="A55" s="14" t="s">
        <v>44</v>
      </c>
      <c r="B55" s="66" t="s">
        <v>31</v>
      </c>
      <c r="C55" s="67"/>
      <c r="D55" s="67"/>
      <c r="E55" s="67"/>
      <c r="F55" s="3" t="s">
        <v>10</v>
      </c>
      <c r="G55" s="68">
        <f>F56+F57+F58+F59</f>
        <v>1625.1696000000002</v>
      </c>
      <c r="H55" s="68"/>
    </row>
    <row r="56" spans="1:8" x14ac:dyDescent="0.25">
      <c r="A56" s="14"/>
      <c r="B56" s="87" t="s">
        <v>97</v>
      </c>
      <c r="C56" s="87" t="s">
        <v>125</v>
      </c>
      <c r="D56" s="87">
        <f>'август 2020'!D56</f>
        <v>14</v>
      </c>
      <c r="E56" s="87">
        <v>6</v>
      </c>
      <c r="F56" s="88">
        <f>E56*D56</f>
        <v>84</v>
      </c>
      <c r="G56" s="89"/>
      <c r="H56" s="89"/>
    </row>
    <row r="57" spans="1:8" ht="30" x14ac:dyDescent="0.25">
      <c r="A57" s="14"/>
      <c r="B57" s="87" t="s">
        <v>98</v>
      </c>
      <c r="C57" s="87" t="s">
        <v>125</v>
      </c>
      <c r="D57" s="87">
        <f>'август 2020'!D57</f>
        <v>14</v>
      </c>
      <c r="E57" s="87">
        <v>30</v>
      </c>
      <c r="F57" s="88">
        <f>E57*D57</f>
        <v>420</v>
      </c>
      <c r="G57" s="89"/>
      <c r="H57" s="89"/>
    </row>
    <row r="58" spans="1:8" ht="30" x14ac:dyDescent="0.25">
      <c r="A58" s="14"/>
      <c r="B58" s="87" t="s">
        <v>100</v>
      </c>
      <c r="C58" s="87" t="s">
        <v>10</v>
      </c>
      <c r="D58" s="116">
        <f>G13</f>
        <v>14014.62</v>
      </c>
      <c r="E58" s="87">
        <v>0.03</v>
      </c>
      <c r="F58" s="117">
        <f>D58*E58</f>
        <v>420.43860000000001</v>
      </c>
      <c r="G58" s="89"/>
      <c r="H58" s="89"/>
    </row>
    <row r="59" spans="1:8" x14ac:dyDescent="0.25">
      <c r="A59" s="14"/>
      <c r="B59" s="87" t="s">
        <v>99</v>
      </c>
      <c r="C59" s="87" t="s">
        <v>10</v>
      </c>
      <c r="D59" s="116">
        <f>D58</f>
        <v>14014.62</v>
      </c>
      <c r="E59" s="87">
        <v>0.05</v>
      </c>
      <c r="F59" s="117">
        <f>E59*D59</f>
        <v>700.73100000000011</v>
      </c>
      <c r="G59" s="89"/>
      <c r="H59" s="89"/>
    </row>
    <row r="60" spans="1:8" ht="57" x14ac:dyDescent="0.25">
      <c r="A60" s="14" t="s">
        <v>45</v>
      </c>
      <c r="B60" s="66" t="s">
        <v>32</v>
      </c>
      <c r="C60" s="67"/>
      <c r="D60" s="67"/>
      <c r="E60" s="67"/>
      <c r="F60" s="3" t="s">
        <v>10</v>
      </c>
      <c r="G60" s="68">
        <v>0</v>
      </c>
      <c r="H60" s="68"/>
    </row>
    <row r="61" spans="1:8" ht="30" x14ac:dyDescent="0.25">
      <c r="A61" s="59" t="s">
        <v>46</v>
      </c>
      <c r="B61" s="90" t="s">
        <v>33</v>
      </c>
      <c r="C61" s="90"/>
      <c r="D61" s="90"/>
      <c r="E61" s="90"/>
      <c r="F61" s="91"/>
      <c r="G61" s="92">
        <v>0</v>
      </c>
      <c r="H61" s="92"/>
    </row>
    <row r="62" spans="1:8" ht="85.5" x14ac:dyDescent="0.25">
      <c r="A62" s="14" t="s">
        <v>47</v>
      </c>
      <c r="B62" s="66" t="s">
        <v>34</v>
      </c>
      <c r="C62" s="67"/>
      <c r="D62" s="67"/>
      <c r="E62" s="67"/>
      <c r="F62" s="3" t="s">
        <v>10</v>
      </c>
      <c r="G62" s="68">
        <f>SUM(F63:F73)</f>
        <v>0</v>
      </c>
      <c r="H62" s="68"/>
    </row>
    <row r="63" spans="1:8" ht="45" x14ac:dyDescent="0.25">
      <c r="A63" s="14"/>
      <c r="B63" s="140" t="s">
        <v>63</v>
      </c>
      <c r="C63" s="141" t="s">
        <v>69</v>
      </c>
      <c r="D63" s="141">
        <v>1</v>
      </c>
      <c r="E63" s="141"/>
      <c r="F63" s="142">
        <f>E63*D63</f>
        <v>0</v>
      </c>
      <c r="G63" s="142"/>
      <c r="H63" s="143"/>
    </row>
    <row r="64" spans="1:8" x14ac:dyDescent="0.25">
      <c r="A64" s="14"/>
      <c r="B64" s="140" t="s">
        <v>56</v>
      </c>
      <c r="C64" s="141" t="s">
        <v>70</v>
      </c>
      <c r="D64" s="141"/>
      <c r="E64" s="141"/>
      <c r="F64" s="142">
        <f t="shared" ref="F64:F73" si="0">E64*D64</f>
        <v>0</v>
      </c>
      <c r="G64" s="142"/>
      <c r="H64" s="143"/>
    </row>
    <row r="65" spans="1:8" x14ac:dyDescent="0.25">
      <c r="A65" s="14"/>
      <c r="B65" s="140" t="s">
        <v>57</v>
      </c>
      <c r="C65" s="141" t="s">
        <v>70</v>
      </c>
      <c r="D65" s="141"/>
      <c r="E65" s="141"/>
      <c r="F65" s="142">
        <f t="shared" si="0"/>
        <v>0</v>
      </c>
      <c r="G65" s="142"/>
      <c r="H65" s="143"/>
    </row>
    <row r="66" spans="1:8" x14ac:dyDescent="0.25">
      <c r="A66" s="97"/>
      <c r="B66" s="144" t="s">
        <v>58</v>
      </c>
      <c r="C66" s="145" t="s">
        <v>70</v>
      </c>
      <c r="D66" s="145"/>
      <c r="E66" s="145"/>
      <c r="F66" s="142">
        <f t="shared" si="0"/>
        <v>0</v>
      </c>
      <c r="G66" s="146"/>
      <c r="H66" s="147"/>
    </row>
    <row r="67" spans="1:8" x14ac:dyDescent="0.25">
      <c r="A67" s="14"/>
      <c r="B67" s="140" t="s">
        <v>59</v>
      </c>
      <c r="C67" s="141"/>
      <c r="D67" s="141"/>
      <c r="E67" s="141"/>
      <c r="F67" s="142">
        <f t="shared" si="0"/>
        <v>0</v>
      </c>
      <c r="G67" s="142"/>
      <c r="H67" s="143"/>
    </row>
    <row r="68" spans="1:8" x14ac:dyDescent="0.25">
      <c r="A68" s="14"/>
      <c r="B68" s="140" t="s">
        <v>71</v>
      </c>
      <c r="C68" s="141"/>
      <c r="D68" s="141"/>
      <c r="E68" s="141"/>
      <c r="F68" s="142">
        <f t="shared" si="0"/>
        <v>0</v>
      </c>
      <c r="G68" s="142"/>
      <c r="H68" s="143"/>
    </row>
    <row r="69" spans="1:8" x14ac:dyDescent="0.25">
      <c r="A69" s="14"/>
      <c r="B69" s="140" t="s">
        <v>72</v>
      </c>
      <c r="C69" s="141"/>
      <c r="D69" s="141"/>
      <c r="E69" s="141"/>
      <c r="F69" s="142">
        <f t="shared" si="0"/>
        <v>0</v>
      </c>
      <c r="G69" s="142"/>
      <c r="H69" s="143"/>
    </row>
    <row r="70" spans="1:8" x14ac:dyDescent="0.25">
      <c r="A70" s="14"/>
      <c r="B70" s="140" t="s">
        <v>73</v>
      </c>
      <c r="C70" s="141"/>
      <c r="D70" s="141"/>
      <c r="E70" s="141"/>
      <c r="F70" s="142">
        <f t="shared" si="0"/>
        <v>0</v>
      </c>
      <c r="G70" s="142"/>
      <c r="H70" s="143"/>
    </row>
    <row r="71" spans="1:8" ht="30" x14ac:dyDescent="0.25">
      <c r="A71" s="14"/>
      <c r="B71" s="140" t="s">
        <v>61</v>
      </c>
      <c r="C71" s="141"/>
      <c r="D71" s="141"/>
      <c r="E71" s="141"/>
      <c r="F71" s="142">
        <f t="shared" si="0"/>
        <v>0</v>
      </c>
      <c r="G71" s="142"/>
      <c r="H71" s="143"/>
    </row>
    <row r="72" spans="1:8" x14ac:dyDescent="0.25">
      <c r="A72" s="14"/>
      <c r="B72" s="140" t="s">
        <v>62</v>
      </c>
      <c r="C72" s="141"/>
      <c r="D72" s="141"/>
      <c r="E72" s="141"/>
      <c r="F72" s="142">
        <f t="shared" si="0"/>
        <v>0</v>
      </c>
      <c r="G72" s="142"/>
      <c r="H72" s="143"/>
    </row>
    <row r="73" spans="1:8" ht="30" x14ac:dyDescent="0.25">
      <c r="A73" s="14"/>
      <c r="B73" s="140" t="s">
        <v>60</v>
      </c>
      <c r="C73" s="141"/>
      <c r="D73" s="141"/>
      <c r="E73" s="140"/>
      <c r="F73" s="142">
        <f t="shared" si="0"/>
        <v>0</v>
      </c>
      <c r="G73" s="142"/>
      <c r="H73" s="143"/>
    </row>
    <row r="74" spans="1:8" ht="42.75" x14ac:dyDescent="0.25">
      <c r="A74" s="14" t="s">
        <v>48</v>
      </c>
      <c r="B74" s="66" t="s">
        <v>35</v>
      </c>
      <c r="C74" s="67"/>
      <c r="D74" s="67"/>
      <c r="E74" s="67"/>
      <c r="F74" s="3" t="s">
        <v>10</v>
      </c>
      <c r="G74" s="68">
        <v>0</v>
      </c>
      <c r="H74" s="68"/>
    </row>
    <row r="75" spans="1:8" ht="42.75" x14ac:dyDescent="0.25">
      <c r="A75" s="14" t="s">
        <v>49</v>
      </c>
      <c r="B75" s="66" t="s">
        <v>36</v>
      </c>
      <c r="C75" s="67"/>
      <c r="D75" s="67"/>
      <c r="E75" s="67"/>
      <c r="F75" s="3" t="s">
        <v>10</v>
      </c>
      <c r="G75" s="68">
        <v>0</v>
      </c>
      <c r="H75" s="68"/>
    </row>
    <row r="76" spans="1:8" ht="42.75" x14ac:dyDescent="0.25">
      <c r="A76" s="14" t="s">
        <v>50</v>
      </c>
      <c r="B76" s="66" t="s">
        <v>37</v>
      </c>
      <c r="C76" s="67"/>
      <c r="D76" s="67"/>
      <c r="E76" s="67"/>
      <c r="F76" s="3" t="s">
        <v>10</v>
      </c>
      <c r="G76" s="68">
        <f>F77+F78+F79</f>
        <v>925.2</v>
      </c>
      <c r="H76" s="68"/>
    </row>
    <row r="77" spans="1:8" x14ac:dyDescent="0.25">
      <c r="A77" s="14"/>
      <c r="B77" s="101" t="s">
        <v>76</v>
      </c>
      <c r="C77" s="101" t="s">
        <v>70</v>
      </c>
      <c r="D77" s="101">
        <f>'август 2020'!D77</f>
        <v>925.2</v>
      </c>
      <c r="E77" s="101">
        <v>1</v>
      </c>
      <c r="F77" s="102">
        <f>D77*E77</f>
        <v>925.2</v>
      </c>
      <c r="G77" s="103"/>
      <c r="H77" s="103"/>
    </row>
    <row r="78" spans="1:8" ht="30" x14ac:dyDescent="0.25">
      <c r="A78" s="14"/>
      <c r="B78" s="101" t="s">
        <v>77</v>
      </c>
      <c r="C78" s="101"/>
      <c r="D78" s="101"/>
      <c r="E78" s="101"/>
      <c r="F78" s="102">
        <v>0</v>
      </c>
      <c r="G78" s="103"/>
      <c r="H78" s="103"/>
    </row>
    <row r="79" spans="1:8" x14ac:dyDescent="0.25">
      <c r="A79" s="14"/>
      <c r="B79" s="101" t="s">
        <v>78</v>
      </c>
      <c r="C79" s="101"/>
      <c r="D79" s="101"/>
      <c r="E79" s="101"/>
      <c r="F79" s="102">
        <v>0</v>
      </c>
      <c r="G79" s="103"/>
      <c r="H79" s="103"/>
    </row>
    <row r="80" spans="1:8" ht="42.75" x14ac:dyDescent="0.25">
      <c r="A80" s="14" t="s">
        <v>51</v>
      </c>
      <c r="B80" s="66" t="s">
        <v>38</v>
      </c>
      <c r="C80" s="67"/>
      <c r="D80" s="67"/>
      <c r="E80" s="155">
        <f>'июль 2020'!E80</f>
        <v>1074.46</v>
      </c>
      <c r="F80" s="3" t="s">
        <v>10</v>
      </c>
      <c r="G80" s="68">
        <f>E80</f>
        <v>1074.46</v>
      </c>
      <c r="H80" s="68"/>
    </row>
    <row r="81" spans="1:8" ht="57" x14ac:dyDescent="0.25">
      <c r="A81" s="14" t="s">
        <v>52</v>
      </c>
      <c r="B81" s="66" t="s">
        <v>39</v>
      </c>
      <c r="C81" s="67" t="s">
        <v>70</v>
      </c>
      <c r="D81" s="67">
        <f>D77</f>
        <v>925.2</v>
      </c>
      <c r="E81" s="67">
        <v>1.1599999999999999</v>
      </c>
      <c r="F81" s="3" t="s">
        <v>10</v>
      </c>
      <c r="G81" s="68">
        <f>E81*D81</f>
        <v>1073.232</v>
      </c>
      <c r="H81" s="68"/>
    </row>
    <row r="82" spans="1:8" x14ac:dyDescent="0.25">
      <c r="A82" s="14"/>
      <c r="B82" s="86" t="s">
        <v>101</v>
      </c>
      <c r="C82" s="86"/>
      <c r="D82" s="86"/>
      <c r="E82" s="86"/>
      <c r="F82" s="104">
        <v>0</v>
      </c>
      <c r="G82" s="105"/>
      <c r="H82" s="105"/>
    </row>
    <row r="83" spans="1:8" x14ac:dyDescent="0.25">
      <c r="A83" s="14"/>
      <c r="B83" s="86" t="s">
        <v>102</v>
      </c>
      <c r="C83" s="86"/>
      <c r="D83" s="86"/>
      <c r="E83" s="86"/>
      <c r="F83" s="104">
        <v>0</v>
      </c>
      <c r="G83" s="105"/>
      <c r="H83" s="105"/>
    </row>
    <row r="84" spans="1:8" x14ac:dyDescent="0.25">
      <c r="A84" s="14"/>
      <c r="B84" s="86" t="s">
        <v>103</v>
      </c>
      <c r="C84" s="86"/>
      <c r="D84" s="86"/>
      <c r="E84" s="86"/>
      <c r="F84" s="104">
        <v>0</v>
      </c>
      <c r="G84" s="105"/>
      <c r="H84" s="105"/>
    </row>
    <row r="85" spans="1:8" x14ac:dyDescent="0.25">
      <c r="A85" s="14"/>
      <c r="B85" s="86" t="s">
        <v>104</v>
      </c>
      <c r="C85" s="86"/>
      <c r="D85" s="86"/>
      <c r="E85" s="86"/>
      <c r="F85" s="104">
        <v>0</v>
      </c>
      <c r="G85" s="105"/>
      <c r="H85" s="105"/>
    </row>
    <row r="86" spans="1:8" x14ac:dyDescent="0.25">
      <c r="A86" s="14"/>
      <c r="B86" s="86" t="s">
        <v>105</v>
      </c>
      <c r="C86" s="86"/>
      <c r="D86" s="86"/>
      <c r="E86" s="86"/>
      <c r="F86" s="104">
        <v>0</v>
      </c>
      <c r="G86" s="105"/>
      <c r="H86" s="105"/>
    </row>
    <row r="87" spans="1:8" x14ac:dyDescent="0.25">
      <c r="A87" s="14"/>
      <c r="B87" s="86" t="s">
        <v>106</v>
      </c>
      <c r="C87" s="86"/>
      <c r="D87" s="86"/>
      <c r="E87" s="86"/>
      <c r="F87" s="104">
        <v>0</v>
      </c>
      <c r="G87" s="105"/>
      <c r="H87" s="105"/>
    </row>
    <row r="88" spans="1:8" x14ac:dyDescent="0.25">
      <c r="A88" s="14"/>
      <c r="B88" s="86" t="s">
        <v>107</v>
      </c>
      <c r="C88" s="86"/>
      <c r="D88" s="86"/>
      <c r="E88" s="86"/>
      <c r="F88" s="104">
        <v>0</v>
      </c>
      <c r="G88" s="105"/>
      <c r="H88" s="105"/>
    </row>
    <row r="89" spans="1:8" x14ac:dyDescent="0.25">
      <c r="A89" s="14"/>
      <c r="B89" s="86" t="s">
        <v>108</v>
      </c>
      <c r="C89" s="86"/>
      <c r="D89" s="86"/>
      <c r="E89" s="86"/>
      <c r="F89" s="104">
        <v>0</v>
      </c>
      <c r="G89" s="105"/>
      <c r="H89" s="105"/>
    </row>
    <row r="90" spans="1:8" x14ac:dyDescent="0.25">
      <c r="A90" s="14"/>
      <c r="B90" s="106" t="s">
        <v>109</v>
      </c>
      <c r="C90" s="67"/>
      <c r="D90" s="67"/>
      <c r="E90" s="67"/>
      <c r="F90" s="3">
        <v>0</v>
      </c>
      <c r="G90" s="68"/>
      <c r="H90" s="68"/>
    </row>
    <row r="91" spans="1:8" ht="71.25" x14ac:dyDescent="0.25">
      <c r="A91" s="14" t="s">
        <v>53</v>
      </c>
      <c r="B91" s="66" t="s">
        <v>40</v>
      </c>
      <c r="C91" s="67"/>
      <c r="D91" s="67"/>
      <c r="E91" s="67"/>
      <c r="F91" s="3" t="s">
        <v>10</v>
      </c>
      <c r="G91" s="68">
        <f>F92</f>
        <v>138.78</v>
      </c>
      <c r="H91" s="68"/>
    </row>
    <row r="92" spans="1:8" x14ac:dyDescent="0.25">
      <c r="A92" s="59"/>
      <c r="B92" s="101" t="s">
        <v>113</v>
      </c>
      <c r="C92" s="101" t="s">
        <v>70</v>
      </c>
      <c r="D92" s="101">
        <f>D77</f>
        <v>925.2</v>
      </c>
      <c r="E92" s="101">
        <v>0.15</v>
      </c>
      <c r="F92" s="102">
        <f>D92*E92</f>
        <v>138.78</v>
      </c>
      <c r="G92" s="103"/>
      <c r="H92" s="103"/>
    </row>
    <row r="93" spans="1:8" ht="114" x14ac:dyDescent="0.25">
      <c r="A93" s="14" t="s">
        <v>54</v>
      </c>
      <c r="B93" s="66" t="s">
        <v>41</v>
      </c>
      <c r="C93" s="67"/>
      <c r="D93" s="67"/>
      <c r="E93" s="67"/>
      <c r="F93" s="3" t="s">
        <v>10</v>
      </c>
      <c r="G93" s="68">
        <f>F94+F95+F96</f>
        <v>4368.3640000000005</v>
      </c>
      <c r="H93" s="68"/>
    </row>
    <row r="94" spans="1:8" x14ac:dyDescent="0.25">
      <c r="A94" s="14"/>
      <c r="B94" s="107" t="s">
        <v>110</v>
      </c>
      <c r="C94" s="107" t="s">
        <v>70</v>
      </c>
      <c r="D94" s="107">
        <f>'август 2020'!D94</f>
        <v>1527.4</v>
      </c>
      <c r="E94" s="107">
        <v>2.86</v>
      </c>
      <c r="F94" s="108">
        <f>E94*D94</f>
        <v>4368.3640000000005</v>
      </c>
      <c r="G94" s="109">
        <v>0</v>
      </c>
      <c r="H94" s="109"/>
    </row>
    <row r="95" spans="1:8" ht="30" x14ac:dyDescent="0.25">
      <c r="A95" s="14"/>
      <c r="B95" s="107" t="s">
        <v>111</v>
      </c>
      <c r="C95" s="107"/>
      <c r="D95" s="107"/>
      <c r="E95" s="107"/>
      <c r="F95" s="108">
        <v>0</v>
      </c>
      <c r="G95" s="109">
        <v>0</v>
      </c>
      <c r="H95" s="109"/>
    </row>
    <row r="96" spans="1:8" ht="30" x14ac:dyDescent="0.25">
      <c r="A96" s="14"/>
      <c r="B96" s="107" t="s">
        <v>112</v>
      </c>
      <c r="C96" s="107"/>
      <c r="D96" s="107"/>
      <c r="E96" s="107"/>
      <c r="F96" s="108">
        <v>0</v>
      </c>
      <c r="G96" s="109">
        <v>0</v>
      </c>
      <c r="H96" s="109"/>
    </row>
    <row r="97" spans="1:8" ht="28.5" x14ac:dyDescent="0.25">
      <c r="A97" s="14" t="s">
        <v>55</v>
      </c>
      <c r="B97" s="123" t="s">
        <v>127</v>
      </c>
      <c r="C97" s="118"/>
      <c r="D97" s="118"/>
      <c r="E97" s="118"/>
      <c r="F97" s="3" t="s">
        <v>10</v>
      </c>
      <c r="G97" s="119">
        <f>F98</f>
        <v>1320</v>
      </c>
      <c r="H97" s="119"/>
    </row>
    <row r="98" spans="1:8" x14ac:dyDescent="0.25">
      <c r="B98" s="120" t="s">
        <v>129</v>
      </c>
      <c r="C98" s="120" t="s">
        <v>134</v>
      </c>
      <c r="D98" s="120">
        <f>'август 2020'!D98</f>
        <v>2</v>
      </c>
      <c r="E98" s="120">
        <v>660</v>
      </c>
      <c r="F98" s="121">
        <f>D98*E98</f>
        <v>1320</v>
      </c>
      <c r="G98" s="122"/>
      <c r="H98" s="122"/>
    </row>
    <row r="99" spans="1:8" ht="28.5" x14ac:dyDescent="0.25">
      <c r="A99" s="14" t="s">
        <v>126</v>
      </c>
      <c r="B99" s="66" t="s">
        <v>42</v>
      </c>
      <c r="C99" s="67"/>
      <c r="D99" s="67"/>
      <c r="E99" s="67"/>
      <c r="F99" s="3" t="s">
        <v>10</v>
      </c>
      <c r="G99" s="68">
        <f>F100+F101+F102+F103</f>
        <v>107.13</v>
      </c>
      <c r="H99" s="68"/>
    </row>
    <row r="100" spans="1:8" x14ac:dyDescent="0.25">
      <c r="A100" s="97"/>
      <c r="B100" s="110" t="s">
        <v>80</v>
      </c>
      <c r="C100" s="110"/>
      <c r="D100" s="110"/>
      <c r="E100" s="110"/>
      <c r="F100" s="126">
        <f>'август 2020'!F100</f>
        <v>107.13</v>
      </c>
      <c r="G100" s="110"/>
      <c r="H100" s="110"/>
    </row>
    <row r="101" spans="1:8" x14ac:dyDescent="0.25">
      <c r="A101" s="97"/>
      <c r="B101" s="110" t="s">
        <v>81</v>
      </c>
      <c r="C101" s="110"/>
      <c r="D101" s="110"/>
      <c r="E101" s="110"/>
      <c r="F101" s="126">
        <f>'август 2020'!F101</f>
        <v>0</v>
      </c>
      <c r="G101" s="110"/>
      <c r="H101" s="110"/>
    </row>
    <row r="102" spans="1:8" x14ac:dyDescent="0.25">
      <c r="A102" s="97"/>
      <c r="B102" s="110" t="s">
        <v>79</v>
      </c>
      <c r="C102" s="110"/>
      <c r="D102" s="110"/>
      <c r="E102" s="110"/>
      <c r="F102" s="126">
        <f>'август 2020'!F102</f>
        <v>0</v>
      </c>
      <c r="G102" s="110"/>
      <c r="H102" s="110"/>
    </row>
    <row r="103" spans="1:8" x14ac:dyDescent="0.25">
      <c r="A103" s="97"/>
      <c r="B103" s="110" t="s">
        <v>82</v>
      </c>
      <c r="C103" s="110"/>
      <c r="D103" s="110"/>
      <c r="E103" s="110"/>
      <c r="F103" s="126">
        <f>'август 2020'!F103</f>
        <v>0</v>
      </c>
      <c r="G103" s="110"/>
      <c r="H103" s="110"/>
    </row>
    <row r="105" spans="1:8" ht="15.75" x14ac:dyDescent="0.25">
      <c r="B105" s="192" t="s">
        <v>115</v>
      </c>
      <c r="C105" s="192"/>
      <c r="D105" s="192"/>
      <c r="E105" s="193"/>
      <c r="F105" s="193"/>
      <c r="G105" s="193"/>
    </row>
    <row r="106" spans="1:8" ht="15.75" x14ac:dyDescent="0.25">
      <c r="B106" s="194" t="s">
        <v>116</v>
      </c>
      <c r="C106" s="194"/>
      <c r="D106" s="194"/>
      <c r="E106" s="194" t="s">
        <v>117</v>
      </c>
      <c r="F106" s="194"/>
      <c r="G106" s="194"/>
    </row>
    <row r="107" spans="1:8" ht="15.75" x14ac:dyDescent="0.25">
      <c r="B107" s="194" t="s">
        <v>119</v>
      </c>
      <c r="C107" s="194"/>
      <c r="D107" s="194"/>
      <c r="E107" s="194" t="s">
        <v>118</v>
      </c>
      <c r="F107" s="194"/>
      <c r="G107" s="194"/>
    </row>
  </sheetData>
  <mergeCells count="58">
    <mergeCell ref="B105:D105"/>
    <mergeCell ref="E105:G105"/>
    <mergeCell ref="B106:D106"/>
    <mergeCell ref="E106:G106"/>
    <mergeCell ref="B107:D107"/>
    <mergeCell ref="E107:G107"/>
    <mergeCell ref="B28:D28"/>
    <mergeCell ref="E28:F28"/>
    <mergeCell ref="B22:D22"/>
    <mergeCell ref="E22:F22"/>
    <mergeCell ref="B23:D23"/>
    <mergeCell ref="E23:F23"/>
    <mergeCell ref="B24:D24"/>
    <mergeCell ref="E24:F24"/>
    <mergeCell ref="B25:D25"/>
    <mergeCell ref="E25:F25"/>
    <mergeCell ref="B26:D26"/>
    <mergeCell ref="E26:F26"/>
    <mergeCell ref="A27:G27"/>
    <mergeCell ref="B19:D19"/>
    <mergeCell ref="E19:F19"/>
    <mergeCell ref="B20:D20"/>
    <mergeCell ref="E20:F20"/>
    <mergeCell ref="B21:D21"/>
    <mergeCell ref="E21:F21"/>
    <mergeCell ref="B16:D16"/>
    <mergeCell ref="E16:F16"/>
    <mergeCell ref="B17:D17"/>
    <mergeCell ref="E17:F17"/>
    <mergeCell ref="B18:D18"/>
    <mergeCell ref="E18:F18"/>
    <mergeCell ref="H14:H15"/>
    <mergeCell ref="B15:D15"/>
    <mergeCell ref="E15:F15"/>
    <mergeCell ref="B10:D10"/>
    <mergeCell ref="E10:F10"/>
    <mergeCell ref="B11:D11"/>
    <mergeCell ref="E11:F11"/>
    <mergeCell ref="B12:D12"/>
    <mergeCell ref="E12:F12"/>
    <mergeCell ref="B13:D13"/>
    <mergeCell ref="E13:F13"/>
    <mergeCell ref="B14:D14"/>
    <mergeCell ref="E14:F14"/>
    <mergeCell ref="G14:G15"/>
    <mergeCell ref="B9:D9"/>
    <mergeCell ref="E9:F9"/>
    <mergeCell ref="A2:H2"/>
    <mergeCell ref="A3:H3"/>
    <mergeCell ref="B4:D4"/>
    <mergeCell ref="E4:F4"/>
    <mergeCell ref="B5:D5"/>
    <mergeCell ref="E5:F5"/>
    <mergeCell ref="B6:D6"/>
    <mergeCell ref="E6:F6"/>
    <mergeCell ref="B7:D7"/>
    <mergeCell ref="E7:F7"/>
    <mergeCell ref="A8:G8"/>
  </mergeCell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январь 20</vt:lpstr>
      <vt:lpstr>февраль 20</vt:lpstr>
      <vt:lpstr>март 20</vt:lpstr>
      <vt:lpstr>апрель 20</vt:lpstr>
      <vt:lpstr>май 20 </vt:lpstr>
      <vt:lpstr>июнь 20</vt:lpstr>
      <vt:lpstr>июль 2020</vt:lpstr>
      <vt:lpstr>август 2020</vt:lpstr>
      <vt:lpstr>сентябрь 20</vt:lpstr>
      <vt:lpstr>октябрь 2020</vt:lpstr>
      <vt:lpstr>ноябрь 2020</vt:lpstr>
      <vt:lpstr>декабрь 2020</vt:lpstr>
      <vt:lpstr>годовой 24 ГИС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Пуговкин</dc:creator>
  <cp:lastModifiedBy>Zverdvd.org</cp:lastModifiedBy>
  <cp:lastPrinted>2024-03-26T11:48:50Z</cp:lastPrinted>
  <dcterms:created xsi:type="dcterms:W3CDTF">2021-01-03T09:45:29Z</dcterms:created>
  <dcterms:modified xsi:type="dcterms:W3CDTF">2024-03-26T11:49:31Z</dcterms:modified>
</cp:coreProperties>
</file>